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calvinmok/Google 雲端硬碟/HKRSU/比賽/2023/團體賽/"/>
    </mc:Choice>
  </mc:AlternateContent>
  <xr:revisionPtr revIDLastSave="0" documentId="13_ncr:1_{8EE738E4-7FA8-104C-B2B7-D511BB9654B7}" xr6:coauthVersionLast="36" xr6:coauthVersionMax="36" xr10:uidLastSave="{00000000-0000-0000-0000-000000000000}"/>
  <bookViews>
    <workbookView xWindow="0" yWindow="500" windowWidth="28800" windowHeight="16120" xr2:uid="{00000000-000D-0000-FFFF-FFFF00000000}"/>
  </bookViews>
  <sheets>
    <sheet name="報名表" sheetId="4" r:id="rId1"/>
    <sheet name="data" sheetId="5" state="hidden" r:id="rId2"/>
  </sheets>
  <definedNames>
    <definedName name="個人組別">data!$A$1:$A$5</definedName>
  </definedNames>
  <calcPr calcId="162913"/>
</workbook>
</file>

<file path=xl/calcChain.xml><?xml version="1.0" encoding="utf-8"?>
<calcChain xmlns="http://schemas.openxmlformats.org/spreadsheetml/2006/main">
  <c r="J11" i="4" l="1"/>
  <c r="J10" i="4"/>
  <c r="J9" i="4"/>
  <c r="J8" i="4"/>
  <c r="J6" i="4"/>
  <c r="J7" i="4"/>
  <c r="J5" i="4"/>
  <c r="J4" i="4"/>
  <c r="J12" i="4" s="1"/>
  <c r="D8" i="4" s="1"/>
  <c r="D9" i="5" l="1"/>
  <c r="D10" i="5"/>
  <c r="D11" i="5"/>
  <c r="D12" i="5"/>
  <c r="D13" i="5"/>
  <c r="D14" i="5"/>
  <c r="D16" i="5"/>
  <c r="C9" i="5"/>
  <c r="C10" i="5"/>
  <c r="C11" i="5"/>
  <c r="C12" i="5"/>
  <c r="C13" i="5"/>
  <c r="C14" i="5"/>
  <c r="C16" i="5"/>
  <c r="B9" i="5"/>
  <c r="B10" i="5"/>
  <c r="B11" i="5"/>
  <c r="B12" i="5"/>
  <c r="B13" i="5"/>
  <c r="B14" i="5"/>
  <c r="B16" i="5"/>
  <c r="B17" i="5"/>
  <c r="B20" i="5"/>
  <c r="B23" i="5"/>
  <c r="B26" i="5"/>
  <c r="B18" i="5"/>
  <c r="B19" i="5"/>
  <c r="B21" i="5"/>
  <c r="B22" i="5"/>
  <c r="B24" i="5"/>
  <c r="B25" i="5"/>
  <c r="B27" i="5"/>
  <c r="B28" i="5"/>
  <c r="C17" i="5"/>
  <c r="C20" i="5"/>
  <c r="C23" i="5"/>
  <c r="C26" i="5"/>
  <c r="D17" i="5"/>
  <c r="D20" i="5"/>
  <c r="D23" i="5"/>
  <c r="D26" i="5"/>
  <c r="B33" i="5"/>
  <c r="C33" i="5"/>
  <c r="D33" i="5"/>
  <c r="C18" i="5"/>
  <c r="C19" i="5"/>
  <c r="C21" i="5"/>
  <c r="C22" i="5"/>
  <c r="C24" i="5"/>
  <c r="C25" i="5"/>
  <c r="C27" i="5"/>
  <c r="C28" i="5"/>
  <c r="D27" i="5"/>
  <c r="D25" i="5"/>
  <c r="D24" i="5"/>
  <c r="D22" i="5"/>
  <c r="D21" i="5"/>
  <c r="D19" i="5"/>
  <c r="D18" i="5"/>
  <c r="D28" i="5"/>
  <c r="B29" i="5" l="1"/>
  <c r="B15" i="5"/>
  <c r="D15" i="5"/>
  <c r="D29" i="5"/>
  <c r="H33" i="5"/>
  <c r="C15" i="5"/>
  <c r="C29" i="5"/>
  <c r="F33" i="5"/>
  <c r="E33" i="5"/>
  <c r="I33" i="5" l="1"/>
  <c r="G33" i="5"/>
</calcChain>
</file>

<file path=xl/sharedStrings.xml><?xml version="1.0" encoding="utf-8"?>
<sst xmlns="http://schemas.openxmlformats.org/spreadsheetml/2006/main" count="137" uniqueCount="100">
  <si>
    <t>學校名稱</t>
    <phoneticPr fontId="1" type="noConversion"/>
  </si>
  <si>
    <r>
      <t>電郵</t>
    </r>
    <r>
      <rPr>
        <b/>
        <sz val="12"/>
        <color theme="1"/>
        <rFont val="Calibri"/>
        <family val="2"/>
      </rPr>
      <t xml:space="preserve"> </t>
    </r>
  </si>
  <si>
    <r>
      <t>聯絡電話</t>
    </r>
    <r>
      <rPr>
        <b/>
        <sz val="12"/>
        <color theme="1"/>
        <rFont val="Calibri"/>
        <family val="2"/>
      </rPr>
      <t xml:space="preserve"> </t>
    </r>
  </si>
  <si>
    <r>
      <t>領隊姓名</t>
    </r>
    <r>
      <rPr>
        <b/>
        <sz val="12"/>
        <color theme="1"/>
        <rFont val="Calibri"/>
        <family val="2"/>
      </rPr>
      <t xml:space="preserve"> </t>
    </r>
  </si>
  <si>
    <t>參賽組別</t>
    <phoneticPr fontId="1" type="noConversion"/>
  </si>
  <si>
    <t>性別</t>
    <phoneticPr fontId="1" type="noConversion"/>
  </si>
  <si>
    <t>報名費用</t>
    <phoneticPr fontId="1" type="noConversion"/>
  </si>
  <si>
    <t>支票號碼</t>
  </si>
  <si>
    <t>雙人項目</t>
    <phoneticPr fontId="1" type="noConversion"/>
  </si>
  <si>
    <t>一至二年級</t>
    <phoneticPr fontId="1" type="noConversion"/>
  </si>
  <si>
    <t>三年級</t>
    <phoneticPr fontId="1" type="noConversion"/>
  </si>
  <si>
    <t>四年級</t>
    <phoneticPr fontId="1" type="noConversion"/>
  </si>
  <si>
    <t>五年級</t>
    <phoneticPr fontId="1" type="noConversion"/>
  </si>
  <si>
    <t>六年級</t>
    <phoneticPr fontId="1" type="noConversion"/>
  </si>
  <si>
    <t>6人大繩比賽:</t>
    <phoneticPr fontId="1" type="noConversion"/>
  </si>
  <si>
    <t>交互繩8字走繩:</t>
    <phoneticPr fontId="1" type="noConversion"/>
  </si>
  <si>
    <t>3人交互繩速度跳:</t>
    <phoneticPr fontId="1" type="noConversion"/>
  </si>
  <si>
    <t>朋友繩出入</t>
    <phoneticPr fontId="1" type="noConversion"/>
  </si>
  <si>
    <t>單側迴旋跳</t>
    <phoneticPr fontId="1" type="noConversion"/>
  </si>
  <si>
    <t>連鎖跳</t>
    <phoneticPr fontId="1" type="noConversion"/>
  </si>
  <si>
    <t>朋友繩出入:</t>
    <phoneticPr fontId="1" type="noConversion"/>
  </si>
  <si>
    <t>單側迴旋跳:</t>
    <phoneticPr fontId="1" type="noConversion"/>
  </si>
  <si>
    <t>連鎖跳:</t>
    <phoneticPr fontId="1" type="noConversion"/>
  </si>
  <si>
    <t>是否多於4組？</t>
    <phoneticPr fontId="1" type="noConversion"/>
  </si>
  <si>
    <t>多於2人？</t>
    <phoneticPr fontId="1" type="noConversion"/>
  </si>
  <si>
    <t>第一組男女</t>
    <phoneticPr fontId="1" type="noConversion"/>
  </si>
  <si>
    <t>第二組男女</t>
    <phoneticPr fontId="1" type="noConversion"/>
  </si>
  <si>
    <t>第三組男女</t>
    <phoneticPr fontId="1" type="noConversion"/>
  </si>
  <si>
    <t>第四組男女</t>
    <phoneticPr fontId="1" type="noConversion"/>
  </si>
  <si>
    <t>overall</t>
    <phoneticPr fontId="1" type="noConversion"/>
  </si>
  <si>
    <t>只得1人</t>
    <phoneticPr fontId="1" type="noConversion"/>
  </si>
  <si>
    <t>陳大文</t>
    <phoneticPr fontId="1" type="noConversion"/>
  </si>
  <si>
    <t>第一組丙</t>
    <phoneticPr fontId="1" type="noConversion"/>
  </si>
  <si>
    <t>第一組乙</t>
    <phoneticPr fontId="1" type="noConversion"/>
  </si>
  <si>
    <t>第一組甲</t>
    <phoneticPr fontId="1" type="noConversion"/>
  </si>
  <si>
    <t>第二組丙</t>
    <phoneticPr fontId="1" type="noConversion"/>
  </si>
  <si>
    <t>第三組丙</t>
    <phoneticPr fontId="1" type="noConversion"/>
  </si>
  <si>
    <t>第四組丙</t>
    <phoneticPr fontId="1" type="noConversion"/>
  </si>
  <si>
    <t>第二組乙</t>
    <phoneticPr fontId="1" type="noConversion"/>
  </si>
  <si>
    <t>第二組甲</t>
    <phoneticPr fontId="1" type="noConversion"/>
  </si>
  <si>
    <t>第三組乙</t>
    <phoneticPr fontId="1" type="noConversion"/>
  </si>
  <si>
    <t>第三組甲</t>
    <phoneticPr fontId="1" type="noConversion"/>
  </si>
  <si>
    <t>第四組乙</t>
    <phoneticPr fontId="1" type="noConversion"/>
  </si>
  <si>
    <t>第四組甲</t>
    <phoneticPr fontId="1" type="noConversion"/>
  </si>
  <si>
    <t xml:space="preserve">overalll </t>
    <phoneticPr fontId="1" type="noConversion"/>
  </si>
  <si>
    <t>money</t>
    <phoneticPr fontId="1" type="noConversion"/>
  </si>
  <si>
    <t>error</t>
    <phoneticPr fontId="1" type="noConversion"/>
  </si>
  <si>
    <t>單車步人數</t>
    <phoneticPr fontId="1" type="noConversion"/>
  </si>
  <si>
    <t>二重跳人數</t>
    <phoneticPr fontId="1" type="noConversion"/>
  </si>
  <si>
    <t>交叉開人數</t>
    <phoneticPr fontId="1" type="noConversion"/>
  </si>
  <si>
    <t>雙人項目4組</t>
    <phoneticPr fontId="1" type="noConversion"/>
  </si>
  <si>
    <t>雙人項目2人</t>
    <phoneticPr fontId="1" type="noConversion"/>
  </si>
  <si>
    <t>雙人項目男女</t>
    <phoneticPr fontId="1" type="noConversion"/>
  </si>
  <si>
    <t>雙人項目1人</t>
    <phoneticPr fontId="1" type="noConversion"/>
  </si>
  <si>
    <t>雙人項目跨組</t>
    <phoneticPr fontId="1" type="noConversion"/>
  </si>
  <si>
    <t xml:space="preserve"> 小學 四至六年級</t>
  </si>
  <si>
    <t>小學 一至三年級</t>
    <phoneticPr fontId="1" type="noConversion"/>
  </si>
  <si>
    <t>中學組</t>
    <phoneticPr fontId="1" type="noConversion"/>
  </si>
  <si>
    <t xml:space="preserve">聯校盃 - 全港跳繩競速錦標賽2023 (團體賽) </t>
    <phoneticPr fontId="1" type="noConversion"/>
  </si>
  <si>
    <t>分組</t>
    <phoneticPr fontId="1" type="noConversion"/>
  </si>
  <si>
    <t>男</t>
    <phoneticPr fontId="1" type="noConversion"/>
  </si>
  <si>
    <t>女</t>
    <phoneticPr fontId="1" type="noConversion"/>
  </si>
  <si>
    <t>參賽者 1</t>
    <phoneticPr fontId="1" type="noConversion"/>
  </si>
  <si>
    <t>參賽者 2</t>
    <phoneticPr fontId="1" type="noConversion"/>
  </si>
  <si>
    <t>參賽者 3</t>
    <phoneticPr fontId="1" type="noConversion"/>
  </si>
  <si>
    <t>參賽者 4</t>
    <phoneticPr fontId="1" type="noConversion"/>
  </si>
  <si>
    <t>朋友繩</t>
  </si>
  <si>
    <t>單側迴旋跳</t>
  </si>
  <si>
    <t>連鎖跳</t>
  </si>
  <si>
    <t>參賽者 5</t>
    <phoneticPr fontId="1" type="noConversion"/>
  </si>
  <si>
    <t>參賽者 6</t>
    <phoneticPr fontId="1" type="noConversion"/>
  </si>
  <si>
    <r>
      <t>4x30</t>
    </r>
    <r>
      <rPr>
        <b/>
        <sz val="12"/>
        <color theme="1"/>
        <rFont val="新細明體"/>
        <family val="1"/>
        <charset val="136"/>
        <scheme val="minor"/>
      </rPr>
      <t>秒</t>
    </r>
    <phoneticPr fontId="1" type="noConversion"/>
  </si>
  <si>
    <r>
      <t>6</t>
    </r>
    <r>
      <rPr>
        <b/>
        <sz val="12"/>
        <color theme="1"/>
        <rFont val="新細明體"/>
        <family val="1"/>
        <charset val="136"/>
        <scheme val="minor"/>
      </rPr>
      <t>人大繩賽</t>
    </r>
  </si>
  <si>
    <t>團體賽</t>
    <phoneticPr fontId="1" type="noConversion"/>
  </si>
  <si>
    <t>2x30秒</t>
  </si>
  <si>
    <t>王仲銘接力賽</t>
    <phoneticPr fontId="1" type="noConversion"/>
  </si>
  <si>
    <t>小學 四至六年級</t>
    <phoneticPr fontId="1" type="noConversion"/>
  </si>
  <si>
    <t>例子</t>
    <phoneticPr fontId="1" type="noConversion"/>
  </si>
  <si>
    <t>男</t>
  </si>
  <si>
    <t>接力賽</t>
    <phoneticPr fontId="1" type="noConversion"/>
  </si>
  <si>
    <r>
      <t>4x30</t>
    </r>
    <r>
      <rPr>
        <b/>
        <sz val="12"/>
        <color theme="1"/>
        <rFont val="新細明體"/>
        <family val="1"/>
        <charset val="136"/>
        <scheme val="minor"/>
      </rPr>
      <t>秒</t>
    </r>
    <r>
      <rPr>
        <b/>
        <sz val="12"/>
        <color theme="1"/>
        <rFont val="Times New Roman"/>
        <family val="1"/>
      </rPr>
      <t>接力賽</t>
    </r>
    <phoneticPr fontId="1" type="noConversion"/>
  </si>
  <si>
    <t>參加組別數量（填入數字）</t>
    <phoneticPr fontId="1" type="noConversion"/>
  </si>
  <si>
    <t>比賽費用</t>
    <phoneticPr fontId="1" type="noConversion"/>
  </si>
  <si>
    <t>總費用</t>
    <phoneticPr fontId="1" type="noConversion"/>
  </si>
  <si>
    <t>張小強</t>
    <phoneticPr fontId="1" type="noConversion"/>
  </si>
  <si>
    <t>劉大瑋</t>
    <phoneticPr fontId="1" type="noConversion"/>
  </si>
  <si>
    <t>曾一鳴</t>
    <phoneticPr fontId="1" type="noConversion"/>
  </si>
  <si>
    <t># 4名參賽者均為男子 4-6年級學生，不可跨性別 / 組別參賽</t>
    <phoneticPr fontId="1" type="noConversion"/>
  </si>
  <si>
    <t>請填寫參加人數:</t>
    <phoneticPr fontId="1" type="noConversion"/>
  </si>
  <si>
    <t>男子小學 一至三年級</t>
    <phoneticPr fontId="1" type="noConversion"/>
  </si>
  <si>
    <t>男子 小學 四至六年級</t>
    <phoneticPr fontId="1" type="noConversion"/>
  </si>
  <si>
    <t>女子小學 一至三年級</t>
    <phoneticPr fontId="1" type="noConversion"/>
  </si>
  <si>
    <t>女子小學 四至六年級</t>
    <phoneticPr fontId="1" type="noConversion"/>
  </si>
  <si>
    <t>男子中學組</t>
    <phoneticPr fontId="1" type="noConversion"/>
  </si>
  <si>
    <t>女子中學組</t>
    <phoneticPr fontId="1" type="noConversion"/>
  </si>
  <si>
    <t>後備</t>
    <phoneticPr fontId="1" type="noConversion"/>
  </si>
  <si>
    <r>
      <t xml:space="preserve">( </t>
    </r>
    <r>
      <rPr>
        <b/>
        <sz val="12"/>
        <color theme="1"/>
        <rFont val="新細明體"/>
        <family val="1"/>
        <charset val="136"/>
      </rPr>
      <t>支票抬頭</t>
    </r>
    <r>
      <rPr>
        <b/>
        <sz val="12"/>
        <color theme="1"/>
        <rFont val="Calibri"/>
        <family val="2"/>
      </rPr>
      <t xml:space="preserve"> : “</t>
    </r>
    <r>
      <rPr>
        <b/>
        <sz val="12"/>
        <color theme="1"/>
        <rFont val="新細明體"/>
        <family val="1"/>
        <charset val="136"/>
      </rPr>
      <t>香港跳繩精英訓練社有限公司</t>
    </r>
    <r>
      <rPr>
        <b/>
        <sz val="12"/>
        <color theme="1"/>
        <rFont val="Calibri"/>
        <family val="2"/>
      </rPr>
      <t xml:space="preserve"> ” )</t>
    </r>
  </si>
  <si>
    <r>
      <t>3</t>
    </r>
    <r>
      <rPr>
        <b/>
        <sz val="12"/>
        <color theme="1"/>
        <rFont val="新細明體"/>
        <family val="1"/>
        <charset val="136"/>
        <scheme val="minor"/>
      </rPr>
      <t>人交互繩速度跳</t>
    </r>
  </si>
  <si>
    <r>
      <t>交互繩</t>
    </r>
    <r>
      <rPr>
        <b/>
        <sz val="12"/>
        <color theme="1"/>
        <rFont val="Times New Roman"/>
        <family val="1"/>
      </rPr>
      <t>8</t>
    </r>
    <r>
      <rPr>
        <b/>
        <sz val="12"/>
        <color theme="1"/>
        <rFont val="新細明體"/>
        <family val="1"/>
        <charset val="136"/>
        <scheme val="minor"/>
      </rPr>
      <t>字走</t>
    </r>
  </si>
  <si>
    <t>所有報名，一經接納，不設退款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</si>
</sst>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$-404]#,##0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rgb="FF000000"/>
      <name val="新細明體"/>
      <family val="1"/>
      <charset val="136"/>
      <scheme val="minor"/>
    </font>
    <font>
      <b/>
      <sz val="12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u/>
      <sz val="48"/>
      <color theme="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2" xfId="0" applyFont="1" applyBorder="1">
      <alignment vertical="center"/>
    </xf>
    <xf numFmtId="0" fontId="8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3" fillId="0" borderId="2" xfId="0" applyFont="1" applyFill="1" applyBorder="1" applyAlignment="1">
      <alignment vertical="center"/>
    </xf>
    <xf numFmtId="176" fontId="2" fillId="2" borderId="2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5" xfId="0" applyFill="1" applyBorder="1">
      <alignment vertical="center"/>
    </xf>
    <xf numFmtId="0" fontId="0" fillId="0" borderId="8" xfId="0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17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9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</cellStyles>
  <dxfs count="3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u val="none"/>
        <color theme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M90"/>
  <sheetViews>
    <sheetView tabSelected="1" topLeftCell="A55" zoomScale="125" workbookViewId="0">
      <selection activeCell="D13" sqref="D13"/>
    </sheetView>
  </sheetViews>
  <sheetFormatPr baseColWidth="10" defaultColWidth="11" defaultRowHeight="15"/>
  <cols>
    <col min="1" max="1" width="5.1640625" style="23" customWidth="1"/>
    <col min="2" max="2" width="17.5" customWidth="1"/>
    <col min="3" max="3" width="10" customWidth="1"/>
    <col min="4" max="8" width="20.1640625" customWidth="1"/>
    <col min="9" max="9" width="25" customWidth="1"/>
    <col min="10" max="10" width="20.1640625" customWidth="1"/>
    <col min="11" max="11" width="14.83203125" hidden="1" customWidth="1"/>
  </cols>
  <sheetData>
    <row r="1" spans="1:13" ht="15" customHeight="1">
      <c r="A1" s="28"/>
      <c r="B1" s="44" t="s">
        <v>58</v>
      </c>
      <c r="C1" s="44"/>
      <c r="D1" s="44"/>
      <c r="E1" s="44"/>
      <c r="F1" s="44"/>
      <c r="G1" s="44"/>
      <c r="H1" s="44"/>
      <c r="I1" s="44"/>
      <c r="J1" s="44"/>
      <c r="K1" s="18"/>
    </row>
    <row r="2" spans="1:13" ht="55" customHeight="1">
      <c r="A2" s="28"/>
      <c r="B2" s="44"/>
      <c r="C2" s="44"/>
      <c r="D2" s="44"/>
      <c r="E2" s="44"/>
      <c r="F2" s="44"/>
      <c r="G2" s="44"/>
      <c r="H2" s="44"/>
      <c r="I2" s="44"/>
      <c r="J2" s="44"/>
      <c r="K2" s="18"/>
    </row>
    <row r="3" spans="1:13" s="50" customFormat="1" ht="16" thickBot="1">
      <c r="A3" s="46"/>
      <c r="B3" s="47"/>
      <c r="C3" s="47"/>
      <c r="D3" s="47"/>
      <c r="E3" s="47"/>
      <c r="F3" s="47"/>
      <c r="G3" s="48" t="s">
        <v>88</v>
      </c>
      <c r="H3" s="47"/>
      <c r="I3" s="46" t="s">
        <v>81</v>
      </c>
      <c r="J3" s="26" t="s">
        <v>82</v>
      </c>
      <c r="K3" s="49" t="s">
        <v>59</v>
      </c>
      <c r="L3" s="49"/>
    </row>
    <row r="4" spans="1:13" ht="17" customHeight="1" thickBot="1">
      <c r="B4" s="3" t="s">
        <v>0</v>
      </c>
      <c r="C4" s="3"/>
      <c r="D4" s="5"/>
      <c r="F4" s="51" t="s">
        <v>89</v>
      </c>
      <c r="G4" s="22"/>
      <c r="H4" s="36" t="s">
        <v>80</v>
      </c>
      <c r="I4" s="37"/>
      <c r="J4" s="40">
        <f>I4*200</f>
        <v>0</v>
      </c>
      <c r="K4" s="19" t="s">
        <v>60</v>
      </c>
      <c r="L4" s="19"/>
    </row>
    <row r="5" spans="1:13" ht="17" customHeight="1" thickBot="1">
      <c r="B5" s="6" t="s">
        <v>3</v>
      </c>
      <c r="C5" s="1"/>
      <c r="D5" s="11"/>
      <c r="F5" s="51" t="s">
        <v>90</v>
      </c>
      <c r="G5" s="22"/>
      <c r="H5" s="2" t="s">
        <v>20</v>
      </c>
      <c r="I5" s="33"/>
      <c r="J5" s="40">
        <f>I5*100</f>
        <v>0</v>
      </c>
      <c r="K5" s="19" t="s">
        <v>61</v>
      </c>
      <c r="L5" s="19"/>
    </row>
    <row r="6" spans="1:13" ht="17" thickBot="1">
      <c r="B6" s="6" t="s">
        <v>2</v>
      </c>
      <c r="C6" s="7"/>
      <c r="D6" s="10"/>
      <c r="F6" s="51" t="s">
        <v>91</v>
      </c>
      <c r="G6" s="22"/>
      <c r="H6" s="2" t="s">
        <v>21</v>
      </c>
      <c r="I6" s="33"/>
      <c r="J6" s="40">
        <f>I6*100</f>
        <v>0</v>
      </c>
      <c r="K6" s="19"/>
      <c r="L6" s="19"/>
    </row>
    <row r="7" spans="1:13" ht="17" customHeight="1" thickBot="1">
      <c r="B7" s="6" t="s">
        <v>1</v>
      </c>
      <c r="C7" s="1"/>
      <c r="D7" s="9"/>
      <c r="F7" s="51" t="s">
        <v>92</v>
      </c>
      <c r="G7" s="22"/>
      <c r="H7" s="2" t="s">
        <v>22</v>
      </c>
      <c r="I7" s="33"/>
      <c r="J7" s="40">
        <f>I7*100</f>
        <v>0</v>
      </c>
      <c r="K7" s="19" t="s">
        <v>56</v>
      </c>
      <c r="L7" s="19"/>
    </row>
    <row r="8" spans="1:13" ht="16" thickBot="1">
      <c r="B8" s="8" t="s">
        <v>6</v>
      </c>
      <c r="C8" s="1"/>
      <c r="D8" s="14">
        <f>J12</f>
        <v>0</v>
      </c>
      <c r="F8" s="51" t="s">
        <v>93</v>
      </c>
      <c r="G8" s="22"/>
      <c r="H8" s="2" t="s">
        <v>14</v>
      </c>
      <c r="I8" s="22"/>
      <c r="J8" s="41">
        <f>I8*300</f>
        <v>0</v>
      </c>
      <c r="K8" s="19" t="s">
        <v>76</v>
      </c>
      <c r="L8" s="19"/>
    </row>
    <row r="9" spans="1:13" ht="17" thickBot="1">
      <c r="B9" s="8" t="s">
        <v>7</v>
      </c>
      <c r="C9" s="3"/>
      <c r="D9" s="12"/>
      <c r="F9" s="51" t="s">
        <v>94</v>
      </c>
      <c r="G9" s="22"/>
      <c r="H9" s="2" t="s">
        <v>15</v>
      </c>
      <c r="I9" s="38"/>
      <c r="J9" s="42">
        <f>I9*300</f>
        <v>0</v>
      </c>
      <c r="K9" s="19" t="s">
        <v>57</v>
      </c>
      <c r="L9" s="19"/>
    </row>
    <row r="10" spans="1:13" ht="17" thickBot="1">
      <c r="B10" s="4"/>
      <c r="C10" s="4"/>
      <c r="D10" s="52" t="s">
        <v>96</v>
      </c>
      <c r="E10" s="13"/>
      <c r="G10" s="35"/>
      <c r="H10" s="2" t="s">
        <v>16</v>
      </c>
      <c r="I10" s="38"/>
      <c r="J10" s="42">
        <f>I10*150</f>
        <v>0</v>
      </c>
      <c r="K10" s="19"/>
      <c r="L10" s="19"/>
    </row>
    <row r="11" spans="1:13" ht="16" thickBot="1">
      <c r="D11" s="23" t="s">
        <v>99</v>
      </c>
      <c r="F11" s="2"/>
      <c r="G11" s="35"/>
      <c r="H11" s="34" t="s">
        <v>75</v>
      </c>
      <c r="I11" s="38"/>
      <c r="J11" s="42">
        <f>I11*100</f>
        <v>0</v>
      </c>
      <c r="K11" s="19"/>
      <c r="L11" s="19"/>
    </row>
    <row r="12" spans="1:13" ht="16" thickBot="1">
      <c r="H12" s="21"/>
      <c r="I12" s="2" t="s">
        <v>83</v>
      </c>
      <c r="J12" s="43">
        <f>SUM(J4:J11)</f>
        <v>0</v>
      </c>
      <c r="L12" s="19"/>
      <c r="M12" s="19"/>
    </row>
    <row r="13" spans="1:13">
      <c r="B13" s="27" t="s">
        <v>79</v>
      </c>
      <c r="H13" s="21"/>
    </row>
    <row r="14" spans="1:13" ht="16">
      <c r="B14" s="25" t="s">
        <v>71</v>
      </c>
    </row>
    <row r="15" spans="1:13" s="23" customFormat="1">
      <c r="B15" s="20" t="s">
        <v>4</v>
      </c>
      <c r="C15" s="20" t="s">
        <v>5</v>
      </c>
      <c r="D15" s="15" t="s">
        <v>62</v>
      </c>
      <c r="E15" s="15" t="s">
        <v>63</v>
      </c>
      <c r="F15" s="15" t="s">
        <v>64</v>
      </c>
      <c r="G15" s="15" t="s">
        <v>65</v>
      </c>
    </row>
    <row r="16" spans="1:13" s="23" customFormat="1">
      <c r="A16" s="31" t="s">
        <v>77</v>
      </c>
      <c r="B16" s="32" t="s">
        <v>55</v>
      </c>
      <c r="C16" s="32" t="s">
        <v>78</v>
      </c>
      <c r="D16" s="32" t="s">
        <v>31</v>
      </c>
      <c r="E16" s="32" t="s">
        <v>84</v>
      </c>
      <c r="F16" s="32" t="s">
        <v>85</v>
      </c>
      <c r="G16" s="32" t="s">
        <v>86</v>
      </c>
      <c r="H16" s="39" t="s">
        <v>87</v>
      </c>
    </row>
    <row r="17" spans="1:9">
      <c r="A17" s="29">
        <v>1</v>
      </c>
      <c r="B17" s="29"/>
      <c r="C17" s="29"/>
      <c r="D17" s="29"/>
      <c r="E17" s="29"/>
      <c r="F17" s="29"/>
      <c r="G17" s="29"/>
      <c r="H17" s="23"/>
      <c r="I17" s="23"/>
    </row>
    <row r="18" spans="1:9">
      <c r="A18" s="30">
        <v>2</v>
      </c>
      <c r="B18" s="30"/>
      <c r="C18" s="30"/>
      <c r="D18" s="30"/>
      <c r="E18" s="30"/>
      <c r="F18" s="30"/>
      <c r="G18" s="30"/>
      <c r="H18" s="23"/>
      <c r="I18" s="23"/>
    </row>
    <row r="19" spans="1:9">
      <c r="A19" s="29">
        <v>3</v>
      </c>
      <c r="B19" s="29"/>
      <c r="C19" s="29"/>
      <c r="D19" s="29"/>
      <c r="E19" s="29"/>
      <c r="F19" s="29"/>
      <c r="G19" s="29"/>
      <c r="H19" s="23"/>
      <c r="I19" s="23"/>
    </row>
    <row r="20" spans="1:9">
      <c r="A20" s="30">
        <v>4</v>
      </c>
      <c r="B20" s="30"/>
      <c r="C20" s="30"/>
      <c r="D20" s="30"/>
      <c r="E20" s="30"/>
      <c r="F20" s="30"/>
      <c r="G20" s="30"/>
      <c r="H20" s="23"/>
      <c r="I20" s="23"/>
    </row>
    <row r="21" spans="1:9">
      <c r="A21" s="29">
        <v>5</v>
      </c>
      <c r="B21" s="29"/>
      <c r="C21" s="29"/>
      <c r="D21" s="29"/>
      <c r="E21" s="29"/>
      <c r="F21" s="29"/>
      <c r="G21" s="29"/>
      <c r="H21" s="23"/>
      <c r="I21" s="23"/>
    </row>
    <row r="22" spans="1:9">
      <c r="A22" s="30">
        <v>6</v>
      </c>
      <c r="B22" s="30"/>
      <c r="C22" s="30"/>
      <c r="D22" s="30"/>
      <c r="E22" s="30"/>
      <c r="F22" s="30"/>
      <c r="G22" s="30"/>
      <c r="H22" s="23"/>
      <c r="I22" s="23"/>
    </row>
    <row r="23" spans="1:9">
      <c r="B23" s="23"/>
      <c r="C23" s="23"/>
      <c r="D23" s="23"/>
      <c r="E23" s="23"/>
      <c r="F23" s="23"/>
      <c r="G23" s="23"/>
      <c r="H23" s="23"/>
      <c r="I23" s="23"/>
    </row>
    <row r="24" spans="1:9">
      <c r="B24" s="27" t="s">
        <v>8</v>
      </c>
      <c r="C24" s="23"/>
      <c r="D24" s="23"/>
      <c r="E24" s="23"/>
      <c r="F24" s="23"/>
      <c r="G24" s="23"/>
      <c r="H24" s="23"/>
      <c r="I24" s="23"/>
    </row>
    <row r="25" spans="1:9" s="23" customFormat="1">
      <c r="B25" s="26" t="s">
        <v>66</v>
      </c>
    </row>
    <row r="26" spans="1:9" s="23" customFormat="1">
      <c r="B26" s="20" t="s">
        <v>4</v>
      </c>
      <c r="C26" s="20" t="s">
        <v>5</v>
      </c>
      <c r="D26" s="15" t="s">
        <v>62</v>
      </c>
      <c r="E26" s="15" t="s">
        <v>63</v>
      </c>
    </row>
    <row r="27" spans="1:9">
      <c r="A27" s="29">
        <v>1</v>
      </c>
      <c r="B27" s="29"/>
      <c r="C27" s="29"/>
      <c r="D27" s="29"/>
      <c r="E27" s="29"/>
      <c r="F27" s="23"/>
      <c r="G27" s="23"/>
      <c r="H27" s="23"/>
      <c r="I27" s="23"/>
    </row>
    <row r="28" spans="1:9">
      <c r="A28" s="30">
        <v>2</v>
      </c>
      <c r="B28" s="30"/>
      <c r="C28" s="30"/>
      <c r="D28" s="30"/>
      <c r="E28" s="30"/>
      <c r="F28" s="23"/>
      <c r="G28" s="23"/>
      <c r="H28" s="23"/>
      <c r="I28" s="23"/>
    </row>
    <row r="29" spans="1:9">
      <c r="A29" s="29">
        <v>3</v>
      </c>
      <c r="B29" s="29"/>
      <c r="C29" s="29"/>
      <c r="D29" s="29"/>
      <c r="E29" s="29"/>
      <c r="F29" s="23"/>
      <c r="G29" s="23"/>
      <c r="H29" s="23"/>
      <c r="I29" s="23"/>
    </row>
    <row r="30" spans="1:9">
      <c r="A30" s="30">
        <v>4</v>
      </c>
      <c r="B30" s="30"/>
      <c r="C30" s="30"/>
      <c r="D30" s="30"/>
      <c r="E30" s="30"/>
      <c r="F30" s="23"/>
      <c r="G30" s="23"/>
      <c r="H30" s="23"/>
      <c r="I30" s="23"/>
    </row>
    <row r="31" spans="1:9">
      <c r="A31" s="29">
        <v>5</v>
      </c>
      <c r="B31" s="29"/>
      <c r="C31" s="29"/>
      <c r="D31" s="29"/>
      <c r="E31" s="29"/>
      <c r="F31" s="23"/>
      <c r="G31" s="23"/>
      <c r="H31" s="23"/>
      <c r="I31" s="23"/>
    </row>
    <row r="32" spans="1:9">
      <c r="A32" s="30">
        <v>6</v>
      </c>
      <c r="B32" s="30"/>
      <c r="C32" s="30"/>
      <c r="D32" s="30"/>
      <c r="E32" s="30"/>
      <c r="F32" s="23"/>
      <c r="G32" s="23"/>
      <c r="H32" s="23"/>
      <c r="I32" s="23"/>
    </row>
    <row r="33" spans="1:9">
      <c r="B33" s="23"/>
      <c r="C33" s="23"/>
      <c r="D33" s="23"/>
      <c r="E33" s="23"/>
      <c r="F33" s="23"/>
      <c r="G33" s="23"/>
      <c r="H33" s="23"/>
      <c r="I33" s="23"/>
    </row>
    <row r="34" spans="1:9">
      <c r="B34" s="26" t="s">
        <v>67</v>
      </c>
      <c r="C34" s="23"/>
      <c r="D34" s="23"/>
      <c r="E34" s="23"/>
      <c r="F34" s="23"/>
      <c r="G34" s="23"/>
      <c r="H34" s="23"/>
      <c r="I34" s="23"/>
    </row>
    <row r="35" spans="1:9" s="23" customFormat="1">
      <c r="B35" s="20" t="s">
        <v>4</v>
      </c>
      <c r="C35" s="20" t="s">
        <v>5</v>
      </c>
      <c r="D35" s="15" t="s">
        <v>62</v>
      </c>
      <c r="E35" s="15" t="s">
        <v>63</v>
      </c>
    </row>
    <row r="36" spans="1:9">
      <c r="A36" s="29">
        <v>1</v>
      </c>
      <c r="B36" s="29"/>
      <c r="C36" s="29"/>
      <c r="D36" s="29"/>
      <c r="E36" s="29"/>
      <c r="F36" s="23"/>
      <c r="G36" s="23"/>
      <c r="H36" s="23"/>
      <c r="I36" s="23"/>
    </row>
    <row r="37" spans="1:9">
      <c r="A37" s="30">
        <v>2</v>
      </c>
      <c r="B37" s="30"/>
      <c r="C37" s="30"/>
      <c r="D37" s="30"/>
      <c r="E37" s="30"/>
      <c r="F37" s="23"/>
      <c r="G37" s="23"/>
      <c r="H37" s="23"/>
      <c r="I37" s="23"/>
    </row>
    <row r="38" spans="1:9">
      <c r="A38" s="29">
        <v>3</v>
      </c>
      <c r="B38" s="29"/>
      <c r="C38" s="29"/>
      <c r="D38" s="29"/>
      <c r="E38" s="29"/>
      <c r="F38" s="23"/>
      <c r="G38" s="23"/>
      <c r="H38" s="23"/>
      <c r="I38" s="23"/>
    </row>
    <row r="39" spans="1:9">
      <c r="A39" s="30">
        <v>4</v>
      </c>
      <c r="B39" s="30"/>
      <c r="C39" s="30"/>
      <c r="D39" s="30"/>
      <c r="E39" s="30"/>
      <c r="F39" s="23"/>
      <c r="G39" s="23"/>
      <c r="H39" s="23"/>
      <c r="I39" s="23"/>
    </row>
    <row r="40" spans="1:9">
      <c r="A40" s="29">
        <v>5</v>
      </c>
      <c r="B40" s="29"/>
      <c r="C40" s="29"/>
      <c r="D40" s="29"/>
      <c r="E40" s="29"/>
      <c r="F40" s="23"/>
      <c r="G40" s="23"/>
      <c r="H40" s="23"/>
      <c r="I40" s="23"/>
    </row>
    <row r="41" spans="1:9">
      <c r="A41" s="30">
        <v>6</v>
      </c>
      <c r="B41" s="30"/>
      <c r="C41" s="30"/>
      <c r="D41" s="30"/>
      <c r="E41" s="30"/>
      <c r="F41" s="23"/>
      <c r="G41" s="23"/>
      <c r="H41" s="23"/>
      <c r="I41" s="23"/>
    </row>
    <row r="42" spans="1:9">
      <c r="B42" s="23"/>
      <c r="C42" s="23"/>
      <c r="D42" s="23"/>
      <c r="E42" s="23"/>
      <c r="F42" s="23"/>
      <c r="G42" s="23"/>
      <c r="H42" s="23"/>
      <c r="I42" s="23"/>
    </row>
    <row r="43" spans="1:9">
      <c r="B43" s="26" t="s">
        <v>68</v>
      </c>
      <c r="C43" s="23"/>
      <c r="D43" s="23"/>
      <c r="E43" s="23"/>
      <c r="F43" s="23"/>
      <c r="G43" s="23"/>
      <c r="H43" s="23"/>
      <c r="I43" s="23"/>
    </row>
    <row r="44" spans="1:9" s="23" customFormat="1">
      <c r="B44" s="20" t="s">
        <v>4</v>
      </c>
      <c r="C44" s="20" t="s">
        <v>5</v>
      </c>
      <c r="D44" s="15" t="s">
        <v>62</v>
      </c>
      <c r="E44" s="15" t="s">
        <v>63</v>
      </c>
    </row>
    <row r="45" spans="1:9">
      <c r="A45" s="29">
        <v>1</v>
      </c>
      <c r="B45" s="29"/>
      <c r="C45" s="29"/>
      <c r="D45" s="29"/>
      <c r="E45" s="29"/>
      <c r="F45" s="23"/>
      <c r="G45" s="23"/>
      <c r="H45" s="23"/>
      <c r="I45" s="23"/>
    </row>
    <row r="46" spans="1:9">
      <c r="A46" s="30">
        <v>2</v>
      </c>
      <c r="B46" s="30"/>
      <c r="C46" s="30"/>
      <c r="D46" s="30"/>
      <c r="E46" s="30"/>
      <c r="F46" s="23"/>
      <c r="G46" s="23"/>
      <c r="H46" s="23"/>
      <c r="I46" s="23"/>
    </row>
    <row r="47" spans="1:9">
      <c r="A47" s="29">
        <v>3</v>
      </c>
      <c r="B47" s="29"/>
      <c r="C47" s="29"/>
      <c r="D47" s="29"/>
      <c r="E47" s="29"/>
      <c r="F47" s="23"/>
      <c r="G47" s="23"/>
      <c r="H47" s="23"/>
      <c r="I47" s="23"/>
    </row>
    <row r="48" spans="1:9">
      <c r="A48" s="30">
        <v>4</v>
      </c>
      <c r="B48" s="30"/>
      <c r="C48" s="30"/>
      <c r="D48" s="30"/>
      <c r="E48" s="30"/>
      <c r="F48" s="23"/>
      <c r="G48" s="23"/>
      <c r="H48" s="23"/>
      <c r="I48" s="23"/>
    </row>
    <row r="49" spans="1:10">
      <c r="A49" s="29">
        <v>5</v>
      </c>
      <c r="B49" s="29"/>
      <c r="C49" s="29"/>
      <c r="D49" s="29"/>
      <c r="E49" s="29"/>
      <c r="F49" s="23"/>
      <c r="G49" s="23"/>
      <c r="H49" s="23"/>
      <c r="I49" s="23"/>
    </row>
    <row r="50" spans="1:10">
      <c r="A50" s="30">
        <v>6</v>
      </c>
      <c r="B50" s="30"/>
      <c r="C50" s="30"/>
      <c r="D50" s="30"/>
      <c r="E50" s="30"/>
      <c r="F50" s="23"/>
      <c r="G50" s="23"/>
      <c r="H50" s="23"/>
      <c r="I50" s="23"/>
    </row>
    <row r="51" spans="1:10">
      <c r="B51" s="23"/>
      <c r="C51" s="23"/>
      <c r="D51" s="23"/>
      <c r="E51" s="23"/>
      <c r="F51" s="23"/>
      <c r="G51" s="23"/>
      <c r="H51" s="23"/>
      <c r="I51" s="23"/>
    </row>
    <row r="52" spans="1:10">
      <c r="B52" s="27" t="s">
        <v>73</v>
      </c>
      <c r="C52" s="23"/>
      <c r="D52" s="23"/>
      <c r="E52" s="23"/>
      <c r="F52" s="23"/>
      <c r="G52" s="23"/>
      <c r="H52" s="23"/>
      <c r="I52" s="23"/>
    </row>
    <row r="53" spans="1:10" ht="16">
      <c r="B53" s="25" t="s">
        <v>72</v>
      </c>
      <c r="C53" s="26"/>
      <c r="D53" s="23"/>
      <c r="E53" s="23"/>
      <c r="F53" s="23"/>
      <c r="G53" s="23"/>
      <c r="H53" s="23"/>
      <c r="I53" s="23"/>
    </row>
    <row r="54" spans="1:10" s="26" customFormat="1">
      <c r="B54" s="53" t="s">
        <v>4</v>
      </c>
      <c r="C54" s="53" t="s">
        <v>5</v>
      </c>
      <c r="D54" s="54" t="s">
        <v>62</v>
      </c>
      <c r="E54" s="54" t="s">
        <v>63</v>
      </c>
      <c r="F54" s="54" t="s">
        <v>64</v>
      </c>
      <c r="G54" s="54" t="s">
        <v>65</v>
      </c>
      <c r="H54" s="54" t="s">
        <v>69</v>
      </c>
      <c r="I54" s="54" t="s">
        <v>70</v>
      </c>
      <c r="J54" s="45" t="s">
        <v>95</v>
      </c>
    </row>
    <row r="55" spans="1:10">
      <c r="A55" s="29">
        <v>1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30">
        <v>2</v>
      </c>
      <c r="B56" s="30"/>
      <c r="C56" s="30"/>
      <c r="D56" s="30"/>
      <c r="E56" s="30"/>
      <c r="F56" s="30"/>
      <c r="G56" s="30"/>
      <c r="H56" s="30"/>
      <c r="I56" s="30"/>
      <c r="J56" s="30"/>
    </row>
    <row r="57" spans="1:10">
      <c r="B57" s="23"/>
      <c r="C57" s="23"/>
      <c r="D57" s="23"/>
      <c r="E57" s="23"/>
      <c r="F57" s="23"/>
      <c r="G57" s="23"/>
      <c r="H57" s="23"/>
      <c r="I57" s="23"/>
    </row>
    <row r="58" spans="1:10" ht="16">
      <c r="B58" s="26" t="s">
        <v>98</v>
      </c>
      <c r="C58" s="23"/>
      <c r="D58" s="23"/>
      <c r="E58" s="23"/>
      <c r="F58" s="23"/>
      <c r="G58" s="23"/>
      <c r="H58" s="23"/>
      <c r="I58" s="23"/>
    </row>
    <row r="59" spans="1:10" s="26" customFormat="1">
      <c r="B59" s="53" t="s">
        <v>4</v>
      </c>
      <c r="C59" s="53" t="s">
        <v>5</v>
      </c>
      <c r="D59" s="54" t="s">
        <v>62</v>
      </c>
      <c r="E59" s="54" t="s">
        <v>63</v>
      </c>
      <c r="F59" s="54" t="s">
        <v>64</v>
      </c>
      <c r="G59" s="54" t="s">
        <v>65</v>
      </c>
      <c r="H59" s="54" t="s">
        <v>69</v>
      </c>
      <c r="I59" s="54" t="s">
        <v>70</v>
      </c>
      <c r="J59" s="45" t="s">
        <v>95</v>
      </c>
    </row>
    <row r="60" spans="1:10">
      <c r="A60" s="29">
        <v>1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30">
        <v>2</v>
      </c>
      <c r="B61" s="30"/>
      <c r="C61" s="30"/>
      <c r="D61" s="30"/>
      <c r="E61" s="30"/>
      <c r="F61" s="30"/>
      <c r="G61" s="30"/>
      <c r="H61" s="30"/>
      <c r="I61" s="30"/>
      <c r="J61" s="30"/>
    </row>
    <row r="62" spans="1:10">
      <c r="B62" s="23"/>
      <c r="C62" s="23"/>
      <c r="D62" s="23"/>
      <c r="E62" s="23"/>
      <c r="F62" s="23"/>
      <c r="G62" s="23"/>
      <c r="H62" s="23"/>
      <c r="I62" s="23"/>
    </row>
    <row r="63" spans="1:10" ht="16">
      <c r="B63" s="25" t="s">
        <v>97</v>
      </c>
      <c r="C63" s="23"/>
      <c r="D63" s="23"/>
      <c r="E63" s="23"/>
      <c r="F63" s="23"/>
      <c r="G63" s="23"/>
      <c r="H63" s="23"/>
      <c r="I63" s="23"/>
    </row>
    <row r="64" spans="1:10" s="26" customFormat="1">
      <c r="B64" s="53" t="s">
        <v>4</v>
      </c>
      <c r="C64" s="53" t="s">
        <v>5</v>
      </c>
      <c r="D64" s="54" t="s">
        <v>62</v>
      </c>
      <c r="E64" s="54" t="s">
        <v>63</v>
      </c>
      <c r="F64" s="54" t="s">
        <v>64</v>
      </c>
      <c r="G64" s="55"/>
      <c r="H64" s="55"/>
      <c r="I64" s="55"/>
    </row>
    <row r="65" spans="1:9">
      <c r="A65" s="29">
        <v>1</v>
      </c>
      <c r="B65" s="29"/>
      <c r="C65" s="29"/>
      <c r="D65" s="29"/>
      <c r="E65" s="29"/>
      <c r="F65" s="29"/>
      <c r="G65" s="24"/>
      <c r="H65" s="24"/>
      <c r="I65" s="24"/>
    </row>
    <row r="66" spans="1:9">
      <c r="A66" s="30">
        <v>2</v>
      </c>
      <c r="B66" s="30"/>
      <c r="C66" s="30"/>
      <c r="D66" s="30"/>
      <c r="E66" s="30"/>
      <c r="F66" s="30"/>
      <c r="G66" s="24"/>
      <c r="H66" s="24"/>
      <c r="I66" s="24"/>
    </row>
    <row r="67" spans="1:9">
      <c r="B67" s="23"/>
      <c r="C67" s="23"/>
      <c r="D67" s="23"/>
      <c r="E67" s="23"/>
      <c r="F67" s="23"/>
      <c r="G67" s="23"/>
      <c r="H67" s="23"/>
      <c r="I67" s="23"/>
    </row>
    <row r="68" spans="1:9">
      <c r="A68" s="26"/>
      <c r="B68" s="27" t="s">
        <v>75</v>
      </c>
      <c r="C68" s="26"/>
      <c r="D68" s="26"/>
      <c r="E68" s="26"/>
      <c r="F68" s="23"/>
      <c r="G68" s="23"/>
      <c r="H68" s="23"/>
      <c r="I68" s="23"/>
    </row>
    <row r="69" spans="1:9">
      <c r="A69" s="26"/>
      <c r="B69" s="26" t="s">
        <v>74</v>
      </c>
      <c r="C69" s="26"/>
      <c r="D69" s="26"/>
      <c r="E69" s="26"/>
      <c r="F69" s="23"/>
      <c r="G69" s="23"/>
      <c r="H69" s="23"/>
      <c r="I69" s="23"/>
    </row>
    <row r="70" spans="1:9" s="23" customFormat="1">
      <c r="A70" s="26"/>
      <c r="B70" s="53" t="s">
        <v>4</v>
      </c>
      <c r="C70" s="53" t="s">
        <v>5</v>
      </c>
      <c r="D70" s="54" t="s">
        <v>62</v>
      </c>
      <c r="E70" s="54" t="s">
        <v>63</v>
      </c>
    </row>
    <row r="71" spans="1:9">
      <c r="A71" s="29">
        <v>1</v>
      </c>
      <c r="B71" s="29"/>
      <c r="C71" s="29"/>
      <c r="D71" s="29"/>
      <c r="E71" s="29"/>
      <c r="F71" s="23"/>
      <c r="G71" s="23"/>
      <c r="H71" s="23"/>
      <c r="I71" s="23"/>
    </row>
    <row r="72" spans="1:9">
      <c r="A72" s="30">
        <v>2</v>
      </c>
      <c r="B72" s="30"/>
      <c r="C72" s="30"/>
      <c r="D72" s="30"/>
      <c r="E72" s="30"/>
      <c r="F72" s="23"/>
      <c r="G72" s="23"/>
      <c r="H72" s="23"/>
      <c r="I72" s="23"/>
    </row>
    <row r="73" spans="1:9">
      <c r="A73" s="29">
        <v>3</v>
      </c>
      <c r="B73" s="29"/>
      <c r="C73" s="29"/>
      <c r="D73" s="29"/>
      <c r="E73" s="29"/>
      <c r="F73" s="23"/>
      <c r="G73" s="23"/>
      <c r="H73" s="23"/>
      <c r="I73" s="23"/>
    </row>
    <row r="74" spans="1:9">
      <c r="A74" s="30">
        <v>4</v>
      </c>
      <c r="B74" s="30"/>
      <c r="C74" s="30"/>
      <c r="D74" s="30"/>
      <c r="E74" s="30"/>
      <c r="F74" s="23"/>
      <c r="G74" s="23"/>
      <c r="H74" s="23"/>
      <c r="I74" s="23"/>
    </row>
    <row r="75" spans="1:9">
      <c r="A75" s="29">
        <v>5</v>
      </c>
      <c r="B75" s="29"/>
      <c r="C75" s="29"/>
      <c r="D75" s="29"/>
      <c r="E75" s="29"/>
      <c r="F75" s="23"/>
      <c r="G75" s="23"/>
      <c r="H75" s="23"/>
      <c r="I75" s="23"/>
    </row>
    <row r="76" spans="1:9">
      <c r="A76" s="30">
        <v>6</v>
      </c>
      <c r="B76" s="30"/>
      <c r="C76" s="30"/>
      <c r="D76" s="30"/>
      <c r="E76" s="30"/>
      <c r="F76" s="23"/>
      <c r="G76" s="23"/>
      <c r="H76" s="23"/>
      <c r="I76" s="23"/>
    </row>
    <row r="77" spans="1:9">
      <c r="A77" s="29">
        <v>7</v>
      </c>
      <c r="B77" s="29"/>
      <c r="C77" s="29"/>
      <c r="D77" s="29"/>
      <c r="E77" s="29"/>
      <c r="F77" s="23"/>
      <c r="G77" s="23"/>
      <c r="H77" s="23"/>
      <c r="I77" s="23"/>
    </row>
    <row r="78" spans="1:9">
      <c r="A78" s="30">
        <v>8</v>
      </c>
      <c r="B78" s="30"/>
      <c r="C78" s="30"/>
      <c r="D78" s="30"/>
      <c r="E78" s="30"/>
      <c r="F78" s="23"/>
      <c r="G78" s="23"/>
      <c r="H78" s="23"/>
      <c r="I78" s="23"/>
    </row>
    <row r="79" spans="1:9">
      <c r="A79" s="29">
        <v>9</v>
      </c>
      <c r="B79" s="29"/>
      <c r="C79" s="29"/>
      <c r="D79" s="29"/>
      <c r="E79" s="29"/>
      <c r="F79" s="23"/>
      <c r="G79" s="23"/>
      <c r="H79" s="23"/>
      <c r="I79" s="23"/>
    </row>
    <row r="80" spans="1:9">
      <c r="A80" s="30">
        <v>10</v>
      </c>
      <c r="B80" s="30"/>
      <c r="C80" s="30"/>
      <c r="D80" s="30"/>
      <c r="E80" s="30"/>
      <c r="F80" s="23"/>
      <c r="G80" s="23"/>
      <c r="H80" s="23"/>
      <c r="I80" s="23"/>
    </row>
    <row r="81" spans="1:9">
      <c r="A81" s="29">
        <v>11</v>
      </c>
      <c r="B81" s="29"/>
      <c r="C81" s="29"/>
      <c r="D81" s="29"/>
      <c r="E81" s="29"/>
      <c r="F81" s="23"/>
      <c r="G81" s="23"/>
      <c r="H81" s="23"/>
      <c r="I81" s="23"/>
    </row>
    <row r="82" spans="1:9">
      <c r="A82" s="30">
        <v>12</v>
      </c>
      <c r="B82" s="30"/>
      <c r="C82" s="30"/>
      <c r="D82" s="30"/>
      <c r="E82" s="30"/>
      <c r="F82" s="23"/>
      <c r="G82" s="23"/>
      <c r="H82" s="23"/>
      <c r="I82" s="23"/>
    </row>
    <row r="83" spans="1:9">
      <c r="A83" s="29">
        <v>13</v>
      </c>
      <c r="B83" s="29"/>
      <c r="C83" s="29"/>
      <c r="D83" s="29"/>
      <c r="E83" s="29"/>
    </row>
    <row r="84" spans="1:9">
      <c r="A84" s="30">
        <v>14</v>
      </c>
      <c r="B84" s="30"/>
      <c r="C84" s="30"/>
      <c r="D84" s="30"/>
      <c r="E84" s="30"/>
    </row>
    <row r="85" spans="1:9">
      <c r="A85" s="29">
        <v>15</v>
      </c>
      <c r="B85" s="29"/>
      <c r="C85" s="29"/>
      <c r="D85" s="29"/>
      <c r="E85" s="29"/>
    </row>
    <row r="86" spans="1:9">
      <c r="A86" s="30">
        <v>16</v>
      </c>
      <c r="B86" s="30"/>
      <c r="C86" s="30"/>
      <c r="D86" s="30"/>
      <c r="E86" s="30"/>
    </row>
    <row r="87" spans="1:9">
      <c r="A87" s="29">
        <v>17</v>
      </c>
      <c r="B87" s="29"/>
      <c r="C87" s="29"/>
      <c r="D87" s="29"/>
      <c r="E87" s="29"/>
    </row>
    <row r="88" spans="1:9">
      <c r="A88" s="30">
        <v>18</v>
      </c>
      <c r="B88" s="30"/>
      <c r="C88" s="30"/>
      <c r="D88" s="30"/>
      <c r="E88" s="30"/>
    </row>
    <row r="89" spans="1:9">
      <c r="A89" s="29">
        <v>19</v>
      </c>
      <c r="B89" s="29"/>
      <c r="C89" s="29"/>
      <c r="D89" s="29"/>
      <c r="E89" s="29"/>
    </row>
    <row r="90" spans="1:9">
      <c r="A90" s="30">
        <v>20</v>
      </c>
      <c r="B90" s="30"/>
      <c r="C90" s="30"/>
      <c r="D90" s="30"/>
      <c r="E90" s="30"/>
    </row>
  </sheetData>
  <protectedRanges>
    <protectedRange password="CCF3" sqref="D4:D7" name="範圍2"/>
  </protectedRanges>
  <dataConsolidate/>
  <mergeCells count="1">
    <mergeCell ref="B1:J2"/>
  </mergeCells>
  <phoneticPr fontId="1" type="noConversion"/>
  <conditionalFormatting sqref="G4:G11">
    <cfRule type="cellIs" dxfId="2" priority="5" operator="notEqual">
      <formula>0</formula>
    </cfRule>
  </conditionalFormatting>
  <conditionalFormatting sqref="I8:I10">
    <cfRule type="cellIs" dxfId="1" priority="4" operator="notEqual">
      <formula>0</formula>
    </cfRule>
  </conditionalFormatting>
  <conditionalFormatting sqref="I5:I7">
    <cfRule type="cellIs" dxfId="0" priority="2" operator="notEqual">
      <formula>0</formula>
    </cfRule>
  </conditionalFormatting>
  <dataValidations count="2">
    <dataValidation type="list" allowBlank="1" showInputMessage="1" showErrorMessage="1" sqref="B16:B22 B36:B41 B65:B66 B45:B50 B55:B56 B27:B32 B60:B61 B71:B90" xr:uid="{00000000-0002-0000-0000-000000000000}">
      <formula1>$F$4:$F$6</formula1>
    </dataValidation>
    <dataValidation type="list" allowBlank="1" showInputMessage="1" showErrorMessage="1" sqref="C16:C22 C36:C41 C65:C66 C45:C50 C55:C56 C27:C32 C60:C61 C71:C90" xr:uid="{84A1656D-BDE8-AA4D-8488-A4410003535D}">
      <formula1>$K$4:$K$5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/>
  <dimension ref="A1:I33"/>
  <sheetViews>
    <sheetView workbookViewId="0">
      <selection activeCell="B11" sqref="B11"/>
    </sheetView>
  </sheetViews>
  <sheetFormatPr baseColWidth="10" defaultColWidth="11" defaultRowHeight="15"/>
  <cols>
    <col min="1" max="1" width="13.5" customWidth="1"/>
    <col min="2" max="2" width="12.5" customWidth="1"/>
    <col min="3" max="3" width="12.1640625" customWidth="1"/>
    <col min="4" max="4" width="11.5" customWidth="1"/>
    <col min="5" max="5" width="12.6640625" customWidth="1"/>
    <col min="6" max="6" width="11.5" customWidth="1"/>
    <col min="7" max="7" width="14.1640625" customWidth="1"/>
    <col min="8" max="9" width="14.5" customWidth="1"/>
    <col min="10" max="10" width="10.6640625" customWidth="1"/>
  </cols>
  <sheetData>
    <row r="1" spans="1:4">
      <c r="A1" t="s">
        <v>9</v>
      </c>
    </row>
    <row r="2" spans="1:4">
      <c r="A2" t="s">
        <v>10</v>
      </c>
    </row>
    <row r="3" spans="1:4">
      <c r="A3" t="s">
        <v>11</v>
      </c>
    </row>
    <row r="4" spans="1:4">
      <c r="A4" t="s">
        <v>12</v>
      </c>
    </row>
    <row r="5" spans="1:4">
      <c r="A5" t="s">
        <v>13</v>
      </c>
    </row>
    <row r="8" spans="1:4">
      <c r="B8" s="16" t="s">
        <v>17</v>
      </c>
      <c r="C8" s="16" t="s">
        <v>18</v>
      </c>
      <c r="D8" s="16" t="s">
        <v>19</v>
      </c>
    </row>
    <row r="9" spans="1:4">
      <c r="A9" t="s">
        <v>23</v>
      </c>
      <c r="B9" t="e">
        <f>COUNTIF(報名表!#REF!:報名表!#REF!,"&gt;4")&gt;0</f>
        <v>#REF!</v>
      </c>
      <c r="C9" t="e">
        <f>COUNTIF(報名表!#REF!:報名表!#REF!,"&gt;4")&gt;0</f>
        <v>#REF!</v>
      </c>
      <c r="D9" t="e">
        <f>COUNTIF(報名表!#REF!:報名表!#REF!,"&gt;4")&gt;0</f>
        <v>#REF!</v>
      </c>
    </row>
    <row r="10" spans="1:4">
      <c r="A10" t="s">
        <v>24</v>
      </c>
      <c r="B10" t="e">
        <f>OR(COUNTIF(報名表!#REF!:報名表!#REF!,"1")&gt;2,COUNTIF(報名表!#REF!:報名表!#REF!,"2")&gt;2,COUNTIF(報名表!#REF!:報名表!#REF!,"3")&gt;2,COUNTIF(報名表!#REF!:報名表!#REF!,"4")&gt;2)</f>
        <v>#REF!</v>
      </c>
      <c r="C10" t="e">
        <f>OR(COUNTIF(報名表!#REF!:報名表!#REF!,"1")&gt;2,COUNTIF(報名表!#REF!:報名表!#REF!,"2")&gt;2,COUNTIF(報名表!#REF!:報名表!#REF!,"3")&gt;2,COUNTIF(報名表!#REF!:報名表!#REF!,"4")&gt;2)</f>
        <v>#REF!</v>
      </c>
      <c r="D10" t="e">
        <f>OR(COUNTIF(報名表!#REF!:報名表!#REF!,"1")&gt;2,COUNTIF(報名表!#REF!:報名表!#REF!,"2")&gt;2,COUNTIF(報名表!#REF!:報名表!#REF!,"3")&gt;2,COUNTIF(報名表!#REF!:報名表!#REF!,"4")&gt;2)</f>
        <v>#REF!</v>
      </c>
    </row>
    <row r="11" spans="1:4">
      <c r="A11" t="s">
        <v>25</v>
      </c>
      <c r="B11" t="e">
        <f>IF(INDEX(報名表!#REF!,_xlfn.AGGREGATE(15,6,(ROW(報名表!#REF!)-ROW(報名表!#REF!)+1)/(報名表!#REF!=1),1))&lt;&gt;INDEX(報名表!#REF!,_xlfn.AGGREGATE(15,6,(ROW(報名表!#REF!)-ROW(報名表!#REF!)+1)/(報名表!#REF!=1),2)),TRUE)</f>
        <v>#REF!</v>
      </c>
      <c r="C11" t="e">
        <f>IF(INDEX(報名表!#REF!,_xlfn.AGGREGATE(15,6,(ROW(報名表!#REF!)-ROW(報名表!#REF!)+1)/(報名表!#REF!=1),1))&lt;&gt;INDEX(報名表!#REF!,_xlfn.AGGREGATE(15,6,(ROW(報名表!#REF!)-ROW(報名表!#REF!)+1)/(報名表!#REF!=1),2)),TRUE)</f>
        <v>#REF!</v>
      </c>
      <c r="D11" t="e">
        <f>IF(INDEX(報名表!#REF!,_xlfn.AGGREGATE(15,6,(ROW(報名表!#REF!)-ROW(報名表!#REF!)+1)/(報名表!#REF!=1),1))&lt;&gt;INDEX(報名表!#REF!,_xlfn.AGGREGATE(15,6,(ROW(報名表!#REF!)-ROW(報名表!#REF!)+1)/(報名表!#REF!=1),2)),TRUE)</f>
        <v>#REF!</v>
      </c>
    </row>
    <row r="12" spans="1:4">
      <c r="A12" t="s">
        <v>26</v>
      </c>
      <c r="B12" t="e">
        <f>IF(INDEX(報名表!#REF!,_xlfn.AGGREGATE(15,6,(ROW(報名表!#REF!)-ROW(報名表!#REF!)+1)/(報名表!#REF!=2),1))&lt;&gt;INDEX(報名表!#REF!,_xlfn.AGGREGATE(15,6,(ROW(報名表!#REF!)-ROW(報名表!#REF!)+1)/(報名表!#REF!=2),2)),TRUE)</f>
        <v>#REF!</v>
      </c>
      <c r="C12" t="e">
        <f>IF(INDEX(報名表!#REF!,_xlfn.AGGREGATE(15,6,(ROW(報名表!#REF!)-ROW(報名表!#REF!)+1)/(報名表!#REF!=2),1))&lt;&gt;INDEX(報名表!#REF!,_xlfn.AGGREGATE(15,6,(ROW(報名表!#REF!)-ROW(報名表!#REF!)+1)/(報名表!#REF!=2),2)),TRUE)</f>
        <v>#REF!</v>
      </c>
      <c r="D12" t="e">
        <f>IF(INDEX(報名表!#REF!,_xlfn.AGGREGATE(15,6,(ROW(報名表!#REF!)-ROW(報名表!#REF!)+1)/(報名表!#REF!=2),1))&lt;&gt;INDEX(報名表!#REF!,_xlfn.AGGREGATE(15,6,(ROW(報名表!#REF!)-ROW(報名表!#REF!)+1)/(報名表!#REF!=2),2)),TRUE)</f>
        <v>#REF!</v>
      </c>
    </row>
    <row r="13" spans="1:4">
      <c r="A13" t="s">
        <v>27</v>
      </c>
      <c r="B13" t="e">
        <f>IF(INDEX(報名表!#REF!,_xlfn.AGGREGATE(15,6,(ROW(報名表!#REF!)-ROW(報名表!#REF!)+1)/(報名表!#REF!=3),1))&lt;&gt;INDEX(報名表!#REF!,_xlfn.AGGREGATE(15,6,(ROW(報名表!#REF!)-ROW(報名表!#REF!)+1)/(報名表!#REF!=3),2)),TRUE)</f>
        <v>#REF!</v>
      </c>
      <c r="C13" t="e">
        <f>IF(INDEX(報名表!#REF!,_xlfn.AGGREGATE(15,6,(ROW(報名表!#REF!)-ROW(報名表!#REF!)+1)/(報名表!#REF!=3),1))&lt;&gt;INDEX(報名表!#REF!,_xlfn.AGGREGATE(15,6,(ROW(報名表!#REF!)-ROW(報名表!#REF!)+1)/(報名表!#REF!=3),2)),TRUE)</f>
        <v>#REF!</v>
      </c>
      <c r="D13" t="e">
        <f>IF(INDEX(報名表!#REF!,_xlfn.AGGREGATE(15,6,(ROW(報名表!#REF!)-ROW(報名表!#REF!)+1)/(報名表!#REF!=3),1))&lt;&gt;INDEX(報名表!#REF!,_xlfn.AGGREGATE(15,6,(ROW(報名表!#REF!)-ROW(報名表!#REF!)+1)/(報名表!#REF!=3),2)),TRUE)</f>
        <v>#REF!</v>
      </c>
    </row>
    <row r="14" spans="1:4">
      <c r="A14" t="s">
        <v>28</v>
      </c>
      <c r="B14" t="e">
        <f>IF(INDEX(報名表!#REF!,_xlfn.AGGREGATE(15,6,(ROW(報名表!#REF!)-ROW(報名表!#REF!)+1)/(報名表!#REF!=4),1))&lt;&gt;INDEX(報名表!#REF!,_xlfn.AGGREGATE(15,6,(ROW(報名表!#REF!)-ROW(報名表!#REF!)+1)/(報名表!#REF!=4),2)),TRUE)</f>
        <v>#REF!</v>
      </c>
      <c r="C14" t="e">
        <f>IF(INDEX(報名表!#REF!,_xlfn.AGGREGATE(15,6,(ROW(報名表!#REF!)-ROW(報名表!#REF!)+1)/(報名表!#REF!=4),1))&lt;&gt;INDEX(報名表!#REF!,_xlfn.AGGREGATE(15,6,(ROW(報名表!#REF!)-ROW(報名表!#REF!)+1)/(報名表!#REF!=4),2)),TRUE)</f>
        <v>#REF!</v>
      </c>
      <c r="D14" t="e">
        <f>IF(INDEX(報名表!#REF!,_xlfn.AGGREGATE(15,6,(ROW(報名表!#REF!)-ROW(報名表!#REF!)+1)/(報名表!#REF!=4),1))&lt;&gt;INDEX(報名表!#REF!,_xlfn.AGGREGATE(15,6,(ROW(報名表!#REF!)-ROW(報名表!#REF!)+1)/(報名表!#REF!=4),2)),TRUE)</f>
        <v>#REF!</v>
      </c>
    </row>
    <row r="15" spans="1:4">
      <c r="A15" t="s">
        <v>29</v>
      </c>
      <c r="B15" t="b">
        <f>OR(IFERROR(B11,FALSE),IFERROR(B12,FALSE),IFERROR(B13,FALSE),IFERROR(B14,FALSE))</f>
        <v>0</v>
      </c>
      <c r="C15" t="b">
        <f>OR(IFERROR(C11,FALSE),IFERROR(C12,FALSE),IFERROR(C13,FALSE),IFERROR(C14,FALSE))</f>
        <v>0</v>
      </c>
      <c r="D15" t="b">
        <f>OR(IFERROR(D11,FALSE),IFERROR(D12,FALSE),IFERROR(D13,FALSE),IFERROR(D14,FALSE))</f>
        <v>0</v>
      </c>
    </row>
    <row r="16" spans="1:4">
      <c r="A16" t="s">
        <v>30</v>
      </c>
      <c r="B16" t="e">
        <f>OR(OR(COUNTIF(報名表!#REF!,1)&gt;2,COUNTIF(報名表!#REF!,1)=1),OR(COUNTIF(報名表!#REF!,2)&gt;2,COUNTIF(報名表!#REF!,2)=1),OR(COUNTIF(報名表!#REF!,3)&gt;2,COUNTIF(報名表!#REF!,3)=1),OR(COUNTIF(報名表!#REF!,4)&gt;2,COUNTIF(報名表!#REF!,4)=1))</f>
        <v>#REF!</v>
      </c>
      <c r="C16" t="e">
        <f>OR(OR(COUNTIF(報名表!#REF!,1)&gt;2,COUNTIF(報名表!#REF!,1)=1),OR(COUNTIF(報名表!#REF!,2)&gt;2,COUNTIF(報名表!#REF!,2)=1),OR(COUNTIF(報名表!#REF!,3)&gt;2,COUNTIF(報名表!#REF!,3)=1),OR(COUNTIF(報名表!#REF!,4)&gt;2,COUNTIF(報名表!#REF!,4)=1))</f>
        <v>#REF!</v>
      </c>
      <c r="D16" t="e">
        <f>OR(OR(COUNTIF(報名表!#REF!,1)&gt;2,COUNTIF(報名表!#REF!,1)=1),OR(COUNTIF(報名表!#REF!,2)&gt;2,COUNTIF(報名表!#REF!,2)=1),OR(COUNTIF(報名表!#REF!,3)&gt;2,COUNTIF(報名表!#REF!,3)=1),OR(COUNTIF(報名表!#REF!,4)&gt;2,COUNTIF(報名表!#REF!,4)=1))</f>
        <v>#REF!</v>
      </c>
    </row>
    <row r="17" spans="1:9">
      <c r="A17" t="s">
        <v>32</v>
      </c>
      <c r="B17" t="e">
        <f>IF(AND(INDEX(報名表!#REF!,_xlfn.AGGREGATE(15,6,(ROW(報名表!#REF!)-ROW(報名表!#REF!)+1)/(報名表!#REF!=1),1))="一至二年級",INDEX(報名表!#REF!,_xlfn.AGGREGATE(15,6,(ROW(報名表!#REF!)-ROW(報名表!#REF!)+1)/(報名表!#REF!=1),2))="一至二年級"),TRUE)</f>
        <v>#REF!</v>
      </c>
      <c r="C17" t="e">
        <f>IF(AND(INDEX(報名表!#REF!,_xlfn.AGGREGATE(15,6,(ROW(報名表!#REF!)-ROW(報名表!#REF!)+1)/(報名表!#REF!=1),1))="一至二年級",INDEX(報名表!#REF!,_xlfn.AGGREGATE(15,6,(ROW(報名表!#REF!)-ROW(報名表!#REF!)+1)/(報名表!#REF!=1),2))="一至二年級"),TRUE)</f>
        <v>#REF!</v>
      </c>
      <c r="D17" t="e">
        <f>IF(AND(INDEX(報名表!#REF!,_xlfn.AGGREGATE(15,6,(ROW(報名表!#REF!)-ROW(報名表!#REF!)+1)/(報名表!#REF!=1),1))="一至二年級",INDEX(報名表!#REF!,_xlfn.AGGREGATE(15,6,(ROW(報名表!#REF!)-ROW(報名表!#REF!)+1)/(報名表!#REF!=1),2))="一至二年級"),TRUE)</f>
        <v>#REF!</v>
      </c>
    </row>
    <row r="18" spans="1:9">
      <c r="A18" t="s">
        <v>33</v>
      </c>
      <c r="B18" t="e">
        <f>IF(OR(INDEX(報名表!#REF!,_xlfn.AGGREGATE(15,6,(ROW(報名表!#REF!)-ROW(報名表!#REF!)+1)/(報名表!#REF!=1),1))="三年級",INDEX(報名表!#REF!,_xlfn.AGGREGATE(15,6,(ROW(報名表!#REF!)-ROW(報名表!#REF!)+1)/(報名表!#REF!=1),1))="四年級"),IF(OR(INDEX(報名表!#REF!,_xlfn.AGGREGATE(15,6,(ROW(報名表!#REF!)-ROW(報名表!#REF!)+1)/(報名表!#REF!=1),2))="三年級",INDEX(報名表!#REF!,_xlfn.AGGREGATE(15,6,(ROW(報名表!#REF!)-ROW(報名表!#REF!)+1)/(報名表!#REF!=1),2))="四年級"),TRUE))</f>
        <v>#REF!</v>
      </c>
      <c r="C18" t="e">
        <f>IF(OR(INDEX(報名表!#REF!,_xlfn.AGGREGATE(15,6,(ROW(報名表!#REF!)-ROW(報名表!#REF!)+1)/(報名表!#REF!=1),1))="三年級",INDEX(報名表!#REF!,_xlfn.AGGREGATE(15,6,(ROW(報名表!#REF!)-ROW(報名表!#REF!)+1)/(報名表!#REF!=1),1))="四年級"),IF(OR(INDEX(報名表!#REF!,_xlfn.AGGREGATE(15,6,(ROW(報名表!#REF!)-ROW(報名表!#REF!)+1)/(報名表!#REF!=1),2))="三年級",INDEX(報名表!#REF!,_xlfn.AGGREGATE(15,6,(ROW(報名表!#REF!)-ROW(報名表!#REF!)+1)/(報名表!#REF!=1),2))="四年級"),TRUE))</f>
        <v>#REF!</v>
      </c>
      <c r="D18" t="e">
        <f>IF(OR(INDEX(報名表!#REF!,_xlfn.AGGREGATE(15,6,(ROW(報名表!#REF!)-ROW(報名表!#REF!)+1)/(報名表!#REF!=1),1))="三年級",INDEX(報名表!#REF!,_xlfn.AGGREGATE(15,6,(ROW(報名表!#REF!)-ROW(報名表!#REF!)+1)/(報名表!#REF!=1),1))="四年級"),IF(OR(INDEX(報名表!#REF!,_xlfn.AGGREGATE(15,6,(ROW(報名表!#REF!)-ROW(報名表!#REF!)+1)/(報名表!#REF!=1),2))="三年級",INDEX(報名表!#REF!,_xlfn.AGGREGATE(15,6,(ROW(報名表!#REF!)-ROW(報名表!#REF!)+1)/(報名表!#REF!=1),2))="四年級"),TRUE))</f>
        <v>#REF!</v>
      </c>
    </row>
    <row r="19" spans="1:9">
      <c r="A19" t="s">
        <v>34</v>
      </c>
      <c r="B19" t="e">
        <f>IF(OR(INDEX(報名表!#REF!,_xlfn.AGGREGATE(15,6,(ROW(報名表!#REF!)-ROW(報名表!#REF!)+1)/(報名表!#REF!=1),1))="五年級",INDEX(報名表!#REF!,_xlfn.AGGREGATE(15,6,(ROW(報名表!#REF!)-ROW(報名表!#REF!)+1)/(報名表!#REF!=1),1))="六年級"),IF(OR(INDEX(報名表!#REF!,_xlfn.AGGREGATE(15,6,(ROW(報名表!#REF!)-ROW(報名表!#REF!)+1)/(報名表!#REF!=1),2))="五年級",INDEX(報名表!#REF!,_xlfn.AGGREGATE(15,6,(ROW(報名表!#REF!)-ROW(報名表!#REF!)+1)/(報名表!#REF!=1),2))="六年級"),TRUE))</f>
        <v>#REF!</v>
      </c>
      <c r="C19" t="e">
        <f>IF(OR(INDEX(報名表!#REF!,_xlfn.AGGREGATE(15,6,(ROW(報名表!#REF!)-ROW(報名表!#REF!)+1)/(報名表!#REF!=1),1))="五年級",INDEX(報名表!#REF!,_xlfn.AGGREGATE(15,6,(ROW(報名表!#REF!)-ROW(報名表!#REF!)+1)/(報名表!#REF!=1),1))="六年級"),IF(OR(INDEX(報名表!#REF!,_xlfn.AGGREGATE(15,6,(ROW(報名表!#REF!)-ROW(報名表!#REF!)+1)/(報名表!#REF!=1),2))="五年級",INDEX(報名表!#REF!,_xlfn.AGGREGATE(15,6,(ROW(報名表!#REF!)-ROW(報名表!#REF!)+1)/(報名表!#REF!=1),2))="六年級"),TRUE))</f>
        <v>#REF!</v>
      </c>
      <c r="D19" t="e">
        <f>IF(OR(INDEX(報名表!#REF!,_xlfn.AGGREGATE(15,6,(ROW(報名表!#REF!)-ROW(報名表!#REF!)+1)/(報名表!#REF!=1),1))="五年級",INDEX(報名表!#REF!,_xlfn.AGGREGATE(15,6,(ROW(報名表!#REF!)-ROW(報名表!#REF!)+1)/(報名表!#REF!=1),1))="六年級"),IF(OR(INDEX(報名表!#REF!,_xlfn.AGGREGATE(15,6,(ROW(報名表!#REF!)-ROW(報名表!#REF!)+1)/(報名表!#REF!=1),2))="五年級",INDEX(報名表!#REF!,_xlfn.AGGREGATE(15,6,(ROW(報名表!#REF!)-ROW(報名表!#REF!)+1)/(報名表!#REF!=1),2))="六年級"),TRUE))</f>
        <v>#REF!</v>
      </c>
      <c r="G19" s="17"/>
    </row>
    <row r="20" spans="1:9">
      <c r="A20" t="s">
        <v>35</v>
      </c>
      <c r="B20" t="e">
        <f>IF(AND(INDEX(報名表!#REF!,_xlfn.AGGREGATE(15,6,(ROW(報名表!#REF!)-ROW(報名表!#REF!)+1)/(報名表!#REF!=2),1))="一至二年級",INDEX(報名表!#REF!,_xlfn.AGGREGATE(15,6,(ROW(報名表!#REF!)-ROW(報名表!#REF!)+1)/(報名表!#REF!=2),2))="一至二年級"),TRUE)</f>
        <v>#REF!</v>
      </c>
      <c r="C20" t="e">
        <f>IF(AND(INDEX(報名表!#REF!,_xlfn.AGGREGATE(15,6,(ROW(報名表!#REF!)-ROW(報名表!#REF!)+1)/(報名表!#REF!=2),1))="一至二年級",INDEX(報名表!#REF!,_xlfn.AGGREGATE(15,6,(ROW(報名表!#REF!)-ROW(報名表!#REF!)+1)/(報名表!#REF!=2),2))="一至二年級"),TRUE)</f>
        <v>#REF!</v>
      </c>
      <c r="D20" t="e">
        <f>IF(AND(INDEX(報名表!#REF!,_xlfn.AGGREGATE(15,6,(ROW(報名表!#REF!)-ROW(報名表!#REF!)+1)/(報名表!#REF!=2),1))="一至二年級",INDEX(報名表!#REF!,_xlfn.AGGREGATE(15,6,(ROW(報名表!#REF!)-ROW(報名表!#REF!)+1)/(報名表!#REF!=2),2))="一至二年級"),TRUE)</f>
        <v>#REF!</v>
      </c>
    </row>
    <row r="21" spans="1:9">
      <c r="A21" t="s">
        <v>38</v>
      </c>
      <c r="B21" t="e">
        <f>IF(OR(INDEX(報名表!#REF!,_xlfn.AGGREGATE(15,6,(ROW(報名表!#REF!)-ROW(報名表!#REF!)+1)/(報名表!#REF!=2),1))="三年級",INDEX(報名表!#REF!,_xlfn.AGGREGATE(15,6,(ROW(報名表!#REF!)-ROW(報名表!#REF!)+1)/(報名表!#REF!=2),1))="四年級"),IF(OR(INDEX(報名表!#REF!,_xlfn.AGGREGATE(15,6,(ROW(報名表!#REF!)-ROW(報名表!#REF!)+1)/(報名表!#REF!=2),2))="三年級",INDEX(報名表!#REF!,_xlfn.AGGREGATE(15,6,(ROW(報名表!#REF!)-ROW(報名表!#REF!)+1)/(報名表!#REF!=2),2))="四年級"),TRUE))</f>
        <v>#REF!</v>
      </c>
      <c r="C21" t="e">
        <f>IF(OR(INDEX(報名表!#REF!,_xlfn.AGGREGATE(15,6,(ROW(報名表!#REF!)-ROW(報名表!#REF!)+1)/(報名表!#REF!=2),1))="三年級",INDEX(報名表!#REF!,_xlfn.AGGREGATE(15,6,(ROW(報名表!#REF!)-ROW(報名表!#REF!)+1)/(報名表!#REF!=2),1))="四年級"),IF(OR(INDEX(報名表!#REF!,_xlfn.AGGREGATE(15,6,(ROW(報名表!#REF!)-ROW(報名表!#REF!)+1)/(報名表!#REF!=2),2))="三年級",INDEX(報名表!#REF!,_xlfn.AGGREGATE(15,6,(ROW(報名表!#REF!)-ROW(報名表!#REF!)+1)/(報名表!#REF!=2),2))="四年級"),TRUE))</f>
        <v>#REF!</v>
      </c>
      <c r="D21" t="e">
        <f>IF(OR(INDEX(報名表!#REF!,_xlfn.AGGREGATE(15,6,(ROW(報名表!#REF!)-ROW(報名表!#REF!)+1)/(報名表!#REF!=2),1))="三年級",INDEX(報名表!#REF!,_xlfn.AGGREGATE(15,6,(ROW(報名表!#REF!)-ROW(報名表!#REF!)+1)/(報名表!#REF!=2),1))="四年級"),IF(OR(INDEX(報名表!#REF!,_xlfn.AGGREGATE(15,6,(ROW(報名表!#REF!)-ROW(報名表!#REF!)+1)/(報名表!#REF!=2),2))="三年級",INDEX(報名表!#REF!,_xlfn.AGGREGATE(15,6,(ROW(報名表!#REF!)-ROW(報名表!#REF!)+1)/(報名表!#REF!=2),2))="四年級"),TRUE))</f>
        <v>#REF!</v>
      </c>
    </row>
    <row r="22" spans="1:9">
      <c r="A22" t="s">
        <v>39</v>
      </c>
      <c r="B22" t="e">
        <f>IF(OR(INDEX(報名表!#REF!,_xlfn.AGGREGATE(15,6,(ROW(報名表!#REF!)-ROW(報名表!#REF!)+1)/(報名表!#REF!=2),1))="五年級",INDEX(報名表!#REF!,_xlfn.AGGREGATE(15,6,(ROW(報名表!#REF!)-ROW(報名表!#REF!)+1)/(報名表!#REF!=2),1))="六年級"),IF(OR(INDEX(報名表!#REF!,_xlfn.AGGREGATE(15,6,(ROW(報名表!#REF!)-ROW(報名表!#REF!)+1)/(報名表!#REF!=2),2))="五年級",INDEX(報名表!#REF!,_xlfn.AGGREGATE(15,6,(ROW(報名表!#REF!)-ROW(報名表!#REF!)+1)/(報名表!#REF!=2),2))="六年級"),TRUE))</f>
        <v>#REF!</v>
      </c>
      <c r="C22" t="e">
        <f>IF(OR(INDEX(報名表!#REF!,_xlfn.AGGREGATE(15,6,(ROW(報名表!#REF!)-ROW(報名表!#REF!)+1)/(報名表!#REF!=2),1))="五年級",INDEX(報名表!#REF!,_xlfn.AGGREGATE(15,6,(ROW(報名表!#REF!)-ROW(報名表!#REF!)+1)/(報名表!#REF!=2),1))="六年級"),IF(OR(INDEX(報名表!#REF!,_xlfn.AGGREGATE(15,6,(ROW(報名表!#REF!)-ROW(報名表!#REF!)+1)/(報名表!#REF!=2),2))="五年級",INDEX(報名表!#REF!,_xlfn.AGGREGATE(15,6,(ROW(報名表!#REF!)-ROW(報名表!#REF!)+1)/(報名表!#REF!=2),2))="六年級"),TRUE))</f>
        <v>#REF!</v>
      </c>
      <c r="D22" t="e">
        <f>IF(OR(INDEX(報名表!#REF!,_xlfn.AGGREGATE(15,6,(ROW(報名表!#REF!)-ROW(報名表!#REF!)+1)/(報名表!#REF!=2),1))="五年級",INDEX(報名表!#REF!,_xlfn.AGGREGATE(15,6,(ROW(報名表!#REF!)-ROW(報名表!#REF!)+1)/(報名表!#REF!=2),1))="六年級"),IF(OR(INDEX(報名表!#REF!,_xlfn.AGGREGATE(15,6,(ROW(報名表!#REF!)-ROW(報名表!#REF!)+1)/(報名表!#REF!=2),2))="五年級",INDEX(報名表!#REF!,_xlfn.AGGREGATE(15,6,(ROW(報名表!#REF!)-ROW(報名表!#REF!)+1)/(報名表!#REF!=2),2))="六年級"),TRUE))</f>
        <v>#REF!</v>
      </c>
    </row>
    <row r="23" spans="1:9">
      <c r="A23" t="s">
        <v>36</v>
      </c>
      <c r="B23" t="e">
        <f>IF(AND(INDEX(報名表!#REF!,_xlfn.AGGREGATE(15,6,(ROW(報名表!#REF!)-ROW(報名表!#REF!)+1)/(報名表!#REF!=3),1))="一至二年級",INDEX(報名表!#REF!,_xlfn.AGGREGATE(15,6,(ROW(報名表!#REF!)-ROW(報名表!#REF!)+1)/(報名表!#REF!=3),2))="一至二年級"),TRUE)</f>
        <v>#REF!</v>
      </c>
      <c r="C23" t="e">
        <f>IF(AND(INDEX(報名表!#REF!,_xlfn.AGGREGATE(15,6,(ROW(報名表!#REF!)-ROW(報名表!#REF!)+1)/(報名表!#REF!=3),1))="一至二年級",INDEX(報名表!#REF!,_xlfn.AGGREGATE(15,6,(ROW(報名表!#REF!)-ROW(報名表!#REF!)+1)/(報名表!#REF!=3),2))="一至二年級"),TRUE)</f>
        <v>#REF!</v>
      </c>
      <c r="D23" t="e">
        <f>IF(AND(INDEX(報名表!#REF!,_xlfn.AGGREGATE(15,6,(ROW(報名表!#REF!)-ROW(報名表!#REF!)+1)/(報名表!#REF!=3),1))="一至二年級",INDEX(報名表!#REF!,_xlfn.AGGREGATE(15,6,(ROW(報名表!#REF!)-ROW(報名表!#REF!)+1)/(報名表!#REF!=3),2))="一至二年級"),TRUE)</f>
        <v>#REF!</v>
      </c>
    </row>
    <row r="24" spans="1:9">
      <c r="A24" t="s">
        <v>40</v>
      </c>
      <c r="B24" t="e">
        <f>IF(OR(INDEX(報名表!#REF!,_xlfn.AGGREGATE(15,6,(ROW(報名表!#REF!)-ROW(報名表!#REF!)+1)/(報名表!#REF!=3),1))="三年級",INDEX(報名表!#REF!,_xlfn.AGGREGATE(15,6,(ROW(報名表!#REF!)-ROW(報名表!#REF!)+1)/(報名表!#REF!=3),1))="四年級"),IF(OR(INDEX(報名表!#REF!,_xlfn.AGGREGATE(15,6,(ROW(報名表!#REF!)-ROW(報名表!#REF!)+1)/(報名表!#REF!=3),2))="三年級",INDEX(報名表!#REF!,_xlfn.AGGREGATE(15,6,(ROW(報名表!#REF!)-ROW(報名表!#REF!)+1)/(報名表!#REF!=3),2))="四年級"),TRUE))</f>
        <v>#REF!</v>
      </c>
      <c r="C24" t="e">
        <f>IF(OR(INDEX(報名表!#REF!,_xlfn.AGGREGATE(15,6,(ROW(報名表!#REF!)-ROW(報名表!#REF!)+1)/(報名表!#REF!=3),1))="三年級",INDEX(報名表!#REF!,_xlfn.AGGREGATE(15,6,(ROW(報名表!#REF!)-ROW(報名表!#REF!)+1)/(報名表!#REF!=3),1))="四年級"),IF(OR(INDEX(報名表!#REF!,_xlfn.AGGREGATE(15,6,(ROW(報名表!#REF!)-ROW(報名表!#REF!)+1)/(報名表!#REF!=3),2))="三年級",INDEX(報名表!#REF!,_xlfn.AGGREGATE(15,6,(ROW(報名表!#REF!)-ROW(報名表!#REF!)+1)/(報名表!#REF!=3),2))="四年級"),TRUE))</f>
        <v>#REF!</v>
      </c>
      <c r="D24" t="e">
        <f>IF(OR(INDEX(報名表!#REF!,_xlfn.AGGREGATE(15,6,(ROW(報名表!#REF!)-ROW(報名表!#REF!)+1)/(報名表!#REF!=3),1))="三年級",INDEX(報名表!#REF!,_xlfn.AGGREGATE(15,6,(ROW(報名表!#REF!)-ROW(報名表!#REF!)+1)/(報名表!#REF!=3),1))="四年級"),IF(OR(INDEX(報名表!#REF!,_xlfn.AGGREGATE(15,6,(ROW(報名表!#REF!)-ROW(報名表!#REF!)+1)/(報名表!#REF!=3),2))="三年級",INDEX(報名表!#REF!,_xlfn.AGGREGATE(15,6,(ROW(報名表!#REF!)-ROW(報名表!#REF!)+1)/(報名表!#REF!=3),2))="四年級"),TRUE))</f>
        <v>#REF!</v>
      </c>
    </row>
    <row r="25" spans="1:9">
      <c r="A25" t="s">
        <v>41</v>
      </c>
      <c r="B25" t="e">
        <f>IF(OR(INDEX(報名表!#REF!,_xlfn.AGGREGATE(15,6,(ROW(報名表!#REF!)-ROW(報名表!#REF!)+1)/(報名表!#REF!=3),1))="五年級",INDEX(報名表!#REF!,_xlfn.AGGREGATE(15,6,(ROW(報名表!#REF!)-ROW(報名表!#REF!)+1)/(報名表!#REF!=3),1))="六年級"),IF(OR(INDEX(報名表!#REF!,_xlfn.AGGREGATE(15,6,(ROW(報名表!#REF!)-ROW(報名表!#REF!)+1)/(報名表!#REF!=3),2))="五年級",INDEX(報名表!#REF!,_xlfn.AGGREGATE(15,6,(ROW(報名表!#REF!)-ROW(報名表!#REF!)+1)/(報名表!#REF!=3),2))="六年級"),TRUE))</f>
        <v>#REF!</v>
      </c>
      <c r="C25" t="e">
        <f>IF(OR(INDEX(報名表!#REF!,_xlfn.AGGREGATE(15,6,(ROW(報名表!#REF!)-ROW(報名表!#REF!)+1)/(報名表!#REF!=3),1))="五年級",INDEX(報名表!#REF!,_xlfn.AGGREGATE(15,6,(ROW(報名表!#REF!)-ROW(報名表!#REF!)+1)/(報名表!#REF!=3),1))="六年級"),IF(OR(INDEX(報名表!#REF!,_xlfn.AGGREGATE(15,6,(ROW(報名表!#REF!)-ROW(報名表!#REF!)+1)/(報名表!#REF!=3),2))="五年級",INDEX(報名表!#REF!,_xlfn.AGGREGATE(15,6,(ROW(報名表!#REF!)-ROW(報名表!#REF!)+1)/(報名表!#REF!=3),2))="六年級"),TRUE))</f>
        <v>#REF!</v>
      </c>
      <c r="D25" t="e">
        <f>IF(OR(INDEX(報名表!#REF!,_xlfn.AGGREGATE(15,6,(ROW(報名表!#REF!)-ROW(報名表!#REF!)+1)/(報名表!#REF!=3),1))="五年級",INDEX(報名表!#REF!,_xlfn.AGGREGATE(15,6,(ROW(報名表!#REF!)-ROW(報名表!#REF!)+1)/(報名表!#REF!=3),1))="六年級"),IF(OR(INDEX(報名表!#REF!,_xlfn.AGGREGATE(15,6,(ROW(報名表!#REF!)-ROW(報名表!#REF!)+1)/(報名表!#REF!=3),2))="五年級",INDEX(報名表!#REF!,_xlfn.AGGREGATE(15,6,(ROW(報名表!#REF!)-ROW(報名表!#REF!)+1)/(報名表!#REF!=3),2))="六年級"),TRUE))</f>
        <v>#REF!</v>
      </c>
    </row>
    <row r="26" spans="1:9">
      <c r="A26" t="s">
        <v>37</v>
      </c>
      <c r="B26" t="e">
        <f>IF(AND(INDEX(報名表!#REF!,_xlfn.AGGREGATE(15,6,(ROW(報名表!#REF!)-ROW(報名表!#REF!)+1)/(報名表!#REF!=4),1))="一至二年級",INDEX(報名表!#REF!,_xlfn.AGGREGATE(15,6,(ROW(報名表!#REF!)-ROW(報名表!#REF!)+1)/(報名表!#REF!=4),2))="一至二年級"),TRUE)</f>
        <v>#REF!</v>
      </c>
      <c r="C26" t="e">
        <f>IF(AND(INDEX(報名表!#REF!,_xlfn.AGGREGATE(15,6,(ROW(報名表!#REF!)-ROW(報名表!#REF!)+1)/(報名表!#REF!=4),1))="一至二年級",INDEX(報名表!#REF!,_xlfn.AGGREGATE(15,6,(ROW(報名表!#REF!)-ROW(報名表!#REF!)+1)/(報名表!#REF!=4),2))="一至二年級"),TRUE)</f>
        <v>#REF!</v>
      </c>
      <c r="D26" t="e">
        <f>IF(AND(INDEX(報名表!#REF!,_xlfn.AGGREGATE(15,6,(ROW(報名表!#REF!)-ROW(報名表!#REF!)+1)/(報名表!#REF!=4),1))="一至二年級",INDEX(報名表!#REF!,_xlfn.AGGREGATE(15,6,(ROW(報名表!#REF!)-ROW(報名表!#REF!)+1)/(報名表!#REF!=4),2))="一至二年級"),TRUE)</f>
        <v>#REF!</v>
      </c>
    </row>
    <row r="27" spans="1:9">
      <c r="A27" t="s">
        <v>42</v>
      </c>
      <c r="B27" t="e">
        <f>IF(OR(INDEX(報名表!#REF!,_xlfn.AGGREGATE(15,6,(ROW(報名表!#REF!)-ROW(報名表!#REF!)+1)/(報名表!#REF!=4),1))="三年級",INDEX(報名表!#REF!,_xlfn.AGGREGATE(15,6,(ROW(報名表!#REF!)-ROW(報名表!#REF!)+1)/(報名表!#REF!=4),1))="四年級"),IF(OR(INDEX(報名表!#REF!,_xlfn.AGGREGATE(15,6,(ROW(報名表!#REF!)-ROW(報名表!#REF!)+1)/(報名表!#REF!=4),2))="三年級",INDEX(報名表!#REF!,_xlfn.AGGREGATE(15,6,(ROW(報名表!#REF!)-ROW(報名表!#REF!)+1)/(報名表!#REF!=4),2))="四年級"),TRUE))</f>
        <v>#REF!</v>
      </c>
      <c r="C27" t="e">
        <f>IF(OR(INDEX(報名表!#REF!,_xlfn.AGGREGATE(15,6,(ROW(報名表!#REF!)-ROW(報名表!#REF!)+1)/(報名表!#REF!=4),1))="三年級",INDEX(報名表!#REF!,_xlfn.AGGREGATE(15,6,(ROW(報名表!#REF!)-ROW(報名表!#REF!)+1)/(報名表!#REF!=4),1))="四年級"),IF(OR(INDEX(報名表!#REF!,_xlfn.AGGREGATE(15,6,(ROW(報名表!#REF!)-ROW(報名表!#REF!)+1)/(報名表!#REF!=4),2))="三年級",INDEX(報名表!#REF!,_xlfn.AGGREGATE(15,6,(ROW(報名表!#REF!)-ROW(報名表!#REF!)+1)/(報名表!#REF!=4),2))="四年級"),TRUE))</f>
        <v>#REF!</v>
      </c>
      <c r="D27" t="e">
        <f>IF(OR(INDEX(報名表!#REF!,_xlfn.AGGREGATE(15,6,(ROW(報名表!#REF!)-ROW(報名表!#REF!)+1)/(報名表!#REF!=4),1))="三年級",INDEX(報名表!#REF!,_xlfn.AGGREGATE(15,6,(ROW(報名表!#REF!)-ROW(報名表!#REF!)+1)/(報名表!#REF!=4),1))="四年級"),IF(OR(INDEX(報名表!#REF!,_xlfn.AGGREGATE(15,6,(ROW(報名表!#REF!)-ROW(報名表!#REF!)+1)/(報名表!#REF!=4),2))="三年級",INDEX(報名表!#REF!,_xlfn.AGGREGATE(15,6,(ROW(報名表!#REF!)-ROW(報名表!#REF!)+1)/(報名表!#REF!=4),2))="四年級"),TRUE))</f>
        <v>#REF!</v>
      </c>
    </row>
    <row r="28" spans="1:9">
      <c r="A28" t="s">
        <v>43</v>
      </c>
      <c r="B28" t="e">
        <f>IF(OR(INDEX(報名表!#REF!,_xlfn.AGGREGATE(15,6,(ROW(報名表!#REF!)-ROW(報名表!#REF!)+1)/(報名表!#REF!=4),1))="五年級",INDEX(報名表!#REF!,_xlfn.AGGREGATE(15,6,(ROW(報名表!#REF!)-ROW(報名表!#REF!)+1)/(報名表!#REF!=4),1))="六年級"),IF(OR(INDEX(報名表!#REF!,_xlfn.AGGREGATE(15,6,(ROW(報名表!#REF!)-ROW(報名表!#REF!)+1)/(報名表!#REF!=4),2))="五年級",INDEX(報名表!#REF!,_xlfn.AGGREGATE(15,6,(ROW(報名表!#REF!)-ROW(報名表!#REF!)+1)/(報名表!#REF!=4),2))="六年級"),TRUE))</f>
        <v>#REF!</v>
      </c>
      <c r="C28" t="e">
        <f>IF(AND(OR(INDEX(報名表!#REF!,_xlfn.AGGREGATE(15,6,(ROW(報名表!#REF!)-ROW(報名表!#REF!)+1)/(報名表!#REF!=4),1))="五年級",INDEX(報名表!#REF!,_xlfn.AGGREGATE(15,6,(ROW(報名表!#REF!)-ROW(報名表!#REF!)+1)/(報名表!#REF!=4),1))="六年級"),OR(INDEX(報名表!#REF!,_xlfn.AGGREGATE(15,6,(ROW(報名表!#REF!)-ROW(報名表!#REF!)+1)/(報名表!#REF!=4),2))="五年級",INDEX(報名表!#REF!,_xlfn.AGGREGATE(15,6,(ROW(報名表!#REF!)-ROW(報名表!#REF!)+1)/(報名表!#REF!=4),2))="六年級")),TRUE)</f>
        <v>#REF!</v>
      </c>
      <c r="D28" t="e">
        <f>IF(AND(OR(INDEX(報名表!#REF!,_xlfn.AGGREGATE(15,6,(ROW(報名表!#REF!)-ROW(報名表!#REF!)+1)/(報名表!#REF!=4),1))="五年級",INDEX(報名表!#REF!,_xlfn.AGGREGATE(15,6,(ROW(報名表!#REF!)-ROW(報名表!#REF!)+1)/(報名表!#REF!=4),1))="六年級"),OR(INDEX(報名表!#REF!,_xlfn.AGGREGATE(15,6,(ROW(報名表!#REF!)-ROW(報名表!#REF!)+1)/(報名表!#REF!=4),2))="五年級",INDEX(報名表!#REF!,_xlfn.AGGREGATE(15,6,(ROW(報名表!#REF!)-ROW(報名表!#REF!)+1)/(報名表!#REF!=4),2))="六年級")),TRUE)</f>
        <v>#REF!</v>
      </c>
    </row>
    <row r="29" spans="1:9">
      <c r="A29" t="s">
        <v>44</v>
      </c>
      <c r="B29" t="b">
        <f>AND(IFERROR(OR(B17:B19),TRUE),IFERROR(OR(B20:B22),TRUE),IFERROR(OR(B23:B25),TRUE),IFERROR(OR(B26:B28),TRUE))</f>
        <v>1</v>
      </c>
      <c r="C29" t="b">
        <f>AND(IFERROR(OR(C17:C19),TRUE),IFERROR(OR(C20:C22),TRUE),IFERROR(OR(C23:C25),TRUE),IFERROR(OR(C26:C28),TRUE))</f>
        <v>1</v>
      </c>
      <c r="D29" t="b">
        <f>AND(IFERROR(OR(D17:D19),TRUE),IFERROR(OR(D20:D22),TRUE),IFERROR(OR(D23:D25),TRUE),IFERROR(OR(D26:D28),TRUE))</f>
        <v>1</v>
      </c>
    </row>
    <row r="31" spans="1:9">
      <c r="B31" t="s">
        <v>47</v>
      </c>
      <c r="C31" t="s">
        <v>48</v>
      </c>
      <c r="D31" t="s">
        <v>49</v>
      </c>
      <c r="E31" t="s">
        <v>50</v>
      </c>
      <c r="F31" t="s">
        <v>51</v>
      </c>
      <c r="G31" t="s">
        <v>52</v>
      </c>
      <c r="H31" t="s">
        <v>53</v>
      </c>
      <c r="I31" t="s">
        <v>54</v>
      </c>
    </row>
    <row r="32" spans="1:9">
      <c r="A32" t="s">
        <v>46</v>
      </c>
    </row>
    <row r="33" spans="1:9">
      <c r="A33" t="s">
        <v>45</v>
      </c>
      <c r="B33" t="b">
        <f>報名表!G9="單車步人數不能多於12人"</f>
        <v>0</v>
      </c>
      <c r="C33" t="b">
        <f>報名表!G10="二重跳人數不能多於12人"</f>
        <v>0</v>
      </c>
      <c r="D33" t="b">
        <f>報名表!G11="交叉開人數不能多於12人"</f>
        <v>0</v>
      </c>
      <c r="E33" t="e">
        <f>OR(B9:D9)=TRUE</f>
        <v>#REF!</v>
      </c>
      <c r="F33" t="e">
        <f>OR(B10:D10)=TRUE</f>
        <v>#REF!</v>
      </c>
      <c r="G33" t="b">
        <f>OR(B15:D15)=TRUE</f>
        <v>0</v>
      </c>
      <c r="H33" t="e">
        <f>OR(B16:D16)=TRUE</f>
        <v>#REF!</v>
      </c>
      <c r="I33" t="b">
        <f>AND(B29:D29)=FALSE</f>
        <v>0</v>
      </c>
    </row>
  </sheetData>
  <sheetProtection password="E997" sheet="1" objects="1" scenarios="1" selectLockedCells="1" selectUnlockedCells="1"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報名表</vt:lpstr>
      <vt:lpstr>data</vt:lpstr>
      <vt:lpstr>個人組別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Microsoft Office User</cp:lastModifiedBy>
  <cp:lastPrinted>2016-12-16T00:48:23Z</cp:lastPrinted>
  <dcterms:created xsi:type="dcterms:W3CDTF">2011-07-07T09:35:15Z</dcterms:created>
  <dcterms:modified xsi:type="dcterms:W3CDTF">2023-05-06T12:06:59Z</dcterms:modified>
</cp:coreProperties>
</file>